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20340" windowHeight="7875" activeTab="0"/>
  </bookViews>
  <sheets>
    <sheet name="人員要件確認表" sheetId="1" r:id="rId1"/>
  </sheets>
  <definedNames>
    <definedName name="_xlfn.IFERROR" hidden="1">#NAME?</definedName>
    <definedName name="_xlnm.Print_Area" localSheetId="0">'人員要件確認表'!$A$1:$R$43</definedName>
  </definedNames>
  <calcPr fullCalcOnLoad="1"/>
</workbook>
</file>

<file path=xl/sharedStrings.xml><?xml version="1.0" encoding="utf-8"?>
<sst xmlns="http://schemas.openxmlformats.org/spreadsheetml/2006/main" count="111" uniqueCount="47">
  <si>
    <t>１０月</t>
  </si>
  <si>
    <t>１１月</t>
  </si>
  <si>
    <t>１２月</t>
  </si>
  <si>
    <t>１月</t>
  </si>
  <si>
    <t>２月</t>
  </si>
  <si>
    <t>３月</t>
  </si>
  <si>
    <t>４月</t>
  </si>
  <si>
    <t>５月</t>
  </si>
  <si>
    <t>６月</t>
  </si>
  <si>
    <t>７月</t>
  </si>
  <si>
    <t>８月</t>
  </si>
  <si>
    <t>９月</t>
  </si>
  <si>
    <t>人員要件確認表（サービス提供体制強化加算）　　短期入所生活介護用</t>
  </si>
  <si>
    <t>年度分の判定</t>
  </si>
  <si>
    <r>
      <rPr>
        <b/>
        <sz val="12"/>
        <color indexed="40"/>
        <rFont val="HG丸ｺﾞｼｯｸM-PRO"/>
        <family val="3"/>
      </rPr>
      <t>水色枠内</t>
    </r>
    <r>
      <rPr>
        <sz val="12"/>
        <color indexed="10"/>
        <rFont val="HG丸ｺﾞｼｯｸM-PRO"/>
        <family val="3"/>
      </rPr>
      <t xml:space="preserve">に、常勤換算方法によって算出した各月の職員数（※）を入力してください。
</t>
    </r>
    <r>
      <rPr>
        <u val="single"/>
        <sz val="12"/>
        <color indexed="10"/>
        <rFont val="HG丸ｺﾞｼｯｸM-PRO"/>
        <family val="3"/>
      </rPr>
      <t>また、届出の後も毎年度、要件に該当しているか否かの確認が必要です。</t>
    </r>
  </si>
  <si>
    <t>合計</t>
  </si>
  <si>
    <t>平均</t>
  </si>
  <si>
    <t>割合</t>
  </si>
  <si>
    <t>加算Ⅱ</t>
  </si>
  <si>
    <t>(自動計算)</t>
  </si>
  <si>
    <t>加算Ⅲ</t>
  </si>
  <si>
    <t>≧３０％で算定可</t>
  </si>
  <si>
    <t>届出（判定）月：</t>
  </si>
  <si>
    <r>
      <t>月　</t>
    </r>
    <r>
      <rPr>
        <sz val="10"/>
        <rFont val="ＭＳ 明朝"/>
        <family val="1"/>
      </rPr>
      <t>（▼ボタンから選択してください）</t>
    </r>
  </si>
  <si>
    <r>
      <rPr>
        <b/>
        <sz val="12"/>
        <color indexed="40"/>
        <rFont val="HG丸ｺﾞｼｯｸM-PRO"/>
        <family val="3"/>
      </rPr>
      <t>水色枠内</t>
    </r>
    <r>
      <rPr>
        <sz val="12"/>
        <color indexed="10"/>
        <rFont val="HG丸ｺﾞｼｯｸM-PRO"/>
        <family val="3"/>
      </rPr>
      <t xml:space="preserve">に、常勤換算方法によって算出した各月の職員数（※）を入力してください。
</t>
    </r>
    <r>
      <rPr>
        <u val="single"/>
        <sz val="12"/>
        <color indexed="10"/>
        <rFont val="HG丸ｺﾞｼｯｸM-PRO"/>
        <family val="3"/>
      </rPr>
      <t>また、届出の後も毎月、要件に該当しているか否かの確認が必要です。</t>
    </r>
  </si>
  <si>
    <t>　（※）常勤換算方法による職員数の算定方法
　月ごとの職員の勤務延時間数を、当該事業所において常勤の職員が勤務すべき時間数で除することによって算定します（小数点第２位以下は切り捨て）。
　例えば、ある月の常勤職員の勤務すべき時間が160時間である場合、80時間勤務した職員の常勤換算数は80÷160の「0.5」となります。
　ただし、一人の職員の常勤換算数が1.0を超えることはありません。上記例の場合において、シフト等の関係により仮に勤務時間が160時間を超えていたとしても、当該職員の常勤換算数は1.0となります。</t>
  </si>
  <si>
    <r>
      <t>■　前年度の実績が</t>
    </r>
    <r>
      <rPr>
        <b/>
        <u val="single"/>
        <sz val="16"/>
        <color indexed="56"/>
        <rFont val="メイリオ"/>
        <family val="3"/>
      </rPr>
      <t>６ヶ月以上ある</t>
    </r>
    <r>
      <rPr>
        <b/>
        <sz val="16"/>
        <color indexed="56"/>
        <rFont val="メイリオ"/>
        <family val="3"/>
      </rPr>
      <t>事業所の場合</t>
    </r>
  </si>
  <si>
    <r>
      <t>■　</t>
    </r>
    <r>
      <rPr>
        <b/>
        <sz val="14"/>
        <color indexed="56"/>
        <rFont val="メイリオ"/>
        <family val="3"/>
      </rPr>
      <t>前年度実績が</t>
    </r>
    <r>
      <rPr>
        <b/>
        <u val="single"/>
        <sz val="14"/>
        <color indexed="56"/>
        <rFont val="メイリオ"/>
        <family val="3"/>
      </rPr>
      <t>６ヶ月に満たない</t>
    </r>
    <r>
      <rPr>
        <b/>
        <sz val="14"/>
        <color indexed="56"/>
        <rFont val="メイリオ"/>
        <family val="3"/>
      </rPr>
      <t>事業所の場合</t>
    </r>
    <r>
      <rPr>
        <sz val="14"/>
        <color indexed="10"/>
        <rFont val="メイリオ"/>
        <family val="3"/>
      </rPr>
      <t>（この場合、毎月実績を確認・記録いただき、割合要件を満たさなくなった場合はただちに加算取下げの届出を行う必要があります）</t>
    </r>
  </si>
  <si>
    <t>加算（Ⅰ）</t>
  </si>
  <si>
    <t>令和</t>
  </si>
  <si>
    <t>②  ①のうち介護福祉士の総数</t>
  </si>
  <si>
    <t>③  ①のうち勤続年数１０年以上の介護福祉士の総数</t>
  </si>
  <si>
    <t>④  ①のうち介護福祉士の総数</t>
  </si>
  <si>
    <t>≧６０％で算定可</t>
  </si>
  <si>
    <t>≧８０％で算定可</t>
  </si>
  <si>
    <t>≧３５％で算定可</t>
  </si>
  <si>
    <t>⑤  ①のうち介護福祉士の総数</t>
  </si>
  <si>
    <t>≧５０％で算定可</t>
  </si>
  <si>
    <t>① 介護職員の総数</t>
  </si>
  <si>
    <t>⑥ 介護職員・看護職員(看護師・准看護師)の総数</t>
  </si>
  <si>
    <t>⑦ ⑥のうち常勤の占める割合</t>
  </si>
  <si>
    <t>⑧ 介護職員・看護職員・生活相談員・機能訓練指導員の総数</t>
  </si>
  <si>
    <t>⑨ ⑧のうち勤続年数７年以上の者の総数</t>
  </si>
  <si>
    <t>≧７５％で算定可</t>
  </si>
  <si>
    <t>加算(Ⅱ)</t>
  </si>
  <si>
    <t>加算(Ⅲ)</t>
  </si>
  <si>
    <t>人員要件確認表（サービス提供体制強化加算）　　短期入所療養介護【病院・診療所】</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</si>
</sst>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00_ "/>
  </numFmts>
  <fonts count="71">
    <font>
      <sz val="11"/>
      <name val="ＭＳ Ｐゴシック"/>
      <family val="3"/>
    </font>
    <font>
      <sz val="11"/>
      <color indexed="8"/>
      <name val="ＭＳ Ｐゴシック"/>
      <family val="3"/>
    </font>
    <font>
      <sz val="12"/>
      <name val="メイリオ"/>
      <family val="3"/>
    </font>
    <font>
      <sz val="6"/>
      <name val="ＭＳ Ｐゴシック"/>
      <family val="3"/>
    </font>
    <font>
      <sz val="14"/>
      <name val="メイリオ"/>
      <family val="3"/>
    </font>
    <font>
      <sz val="10"/>
      <name val="ＭＳ 明朝"/>
      <family val="1"/>
    </font>
    <font>
      <b/>
      <sz val="14"/>
      <name val="メイリオ"/>
      <family val="3"/>
    </font>
    <font>
      <sz val="11"/>
      <name val="メイリオ"/>
      <family val="3"/>
    </font>
    <font>
      <sz val="6"/>
      <name val="メイリオ"/>
      <family val="3"/>
    </font>
    <font>
      <sz val="8"/>
      <name val="メイリオ"/>
      <family val="3"/>
    </font>
    <font>
      <sz val="10"/>
      <name val="メイリオ"/>
      <family val="3"/>
    </font>
    <font>
      <sz val="12"/>
      <color indexed="10"/>
      <name val="HG丸ｺﾞｼｯｸM-PRO"/>
      <family val="3"/>
    </font>
    <font>
      <b/>
      <sz val="12"/>
      <color indexed="40"/>
      <name val="HG丸ｺﾞｼｯｸM-PRO"/>
      <family val="3"/>
    </font>
    <font>
      <u val="single"/>
      <sz val="12"/>
      <color indexed="10"/>
      <name val="HG丸ｺﾞｼｯｸM-PRO"/>
      <family val="3"/>
    </font>
    <font>
      <sz val="14"/>
      <name val="ＭＳ Ｐゴシック"/>
      <family val="3"/>
    </font>
    <font>
      <b/>
      <sz val="14"/>
      <color indexed="56"/>
      <name val="メイリオ"/>
      <family val="3"/>
    </font>
    <font>
      <sz val="14"/>
      <color indexed="10"/>
      <name val="メイリオ"/>
      <family val="3"/>
    </font>
    <font>
      <b/>
      <sz val="18"/>
      <name val="メイリオ"/>
      <family val="3"/>
    </font>
    <font>
      <b/>
      <sz val="16"/>
      <color indexed="56"/>
      <name val="メイリオ"/>
      <family val="3"/>
    </font>
    <font>
      <sz val="16"/>
      <name val="ＭＳ Ｐゴシック"/>
      <family val="3"/>
    </font>
    <font>
      <b/>
      <u val="single"/>
      <sz val="16"/>
      <color indexed="56"/>
      <name val="メイリオ"/>
      <family val="3"/>
    </font>
    <font>
      <b/>
      <u val="single"/>
      <sz val="14"/>
      <color indexed="56"/>
      <name val="メイリオ"/>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メイリオ"/>
      <family val="3"/>
    </font>
    <font>
      <sz val="11"/>
      <color indexed="56"/>
      <name val="ＭＳ Ｐ明朝"/>
      <family val="1"/>
    </font>
    <font>
      <sz val="11"/>
      <color indexed="56"/>
      <name val="メイリオ"/>
      <family val="3"/>
    </font>
    <font>
      <b/>
      <sz val="13"/>
      <color indexed="10"/>
      <name val="メイリオ"/>
      <family val="3"/>
    </font>
    <font>
      <sz val="16"/>
      <color indexed="28"/>
      <name val="ＭＳ 明朝"/>
      <family val="1"/>
    </font>
    <font>
      <b/>
      <sz val="12"/>
      <color indexed="60"/>
      <name val="メイリオ"/>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HG丸ｺﾞｼｯｸM-PRO"/>
      <family val="3"/>
    </font>
    <font>
      <b/>
      <sz val="14"/>
      <color rgb="FFFF0000"/>
      <name val="メイリオ"/>
      <family val="3"/>
    </font>
    <font>
      <sz val="11"/>
      <color rgb="FF002060"/>
      <name val="ＭＳ Ｐ明朝"/>
      <family val="1"/>
    </font>
    <font>
      <sz val="11"/>
      <color rgb="FF002060"/>
      <name val="メイリオ"/>
      <family val="3"/>
    </font>
    <font>
      <b/>
      <sz val="13"/>
      <color rgb="FFFF0000"/>
      <name val="メイリオ"/>
      <family val="3"/>
    </font>
    <font>
      <b/>
      <sz val="12"/>
      <color rgb="FFC00000"/>
      <name val="メイリオ"/>
      <family val="3"/>
    </font>
    <font>
      <b/>
      <sz val="14"/>
      <color rgb="FF002060"/>
      <name val="メイリオ"/>
      <family val="3"/>
    </font>
    <font>
      <sz val="16"/>
      <color theme="7" tint="-0.4999699890613556"/>
      <name val="ＭＳ 明朝"/>
      <family val="1"/>
    </font>
    <font>
      <b/>
      <sz val="16"/>
      <color rgb="FF002060"/>
      <name val="メイリオ"/>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medium">
        <color rgb="FF00B0F0"/>
      </left>
      <right>
        <color indexed="63"/>
      </right>
      <top>
        <color indexed="63"/>
      </top>
      <bottom>
        <color indexed="63"/>
      </bottom>
    </border>
    <border>
      <left>
        <color indexed="63"/>
      </left>
      <right>
        <color indexed="63"/>
      </right>
      <top style="thin"/>
      <bottom style="thin"/>
    </border>
    <border>
      <left style="medium">
        <color rgb="FF00B0F0"/>
      </left>
      <right style="medium">
        <color rgb="FF00B0F0"/>
      </right>
      <top style="medium">
        <color rgb="FF00B0F0"/>
      </top>
      <bottom style="medium">
        <color rgb="FF00B0F0"/>
      </bottom>
    </border>
    <border>
      <left style="medium">
        <color rgb="FF00B0F0"/>
      </left>
      <right style="medium">
        <color rgb="FF00B0F0"/>
      </right>
      <top>
        <color indexed="63"/>
      </top>
      <bottom style="medium">
        <color rgb="FF00B0F0"/>
      </bottom>
    </border>
    <border>
      <left style="thin"/>
      <right style="thin"/>
      <top>
        <color indexed="63"/>
      </top>
      <bottom style="thin"/>
    </border>
    <border>
      <left style="medium">
        <color rgb="FF00B0F0"/>
      </left>
      <right style="medium">
        <color rgb="FF00B0F0"/>
      </right>
      <top style="medium"/>
      <bottom style="medium"/>
    </border>
    <border>
      <left style="thin"/>
      <right style="thin"/>
      <top style="medium"/>
      <bottom style="medium"/>
    </border>
    <border>
      <left style="thin"/>
      <right style="medium"/>
      <top style="medium"/>
      <bottom style="medium"/>
    </border>
    <border>
      <left style="medium">
        <color rgb="FF00B0F0"/>
      </left>
      <right style="medium">
        <color rgb="FF00B0F0"/>
      </right>
      <top>
        <color indexed="63"/>
      </top>
      <bottom>
        <color indexed="63"/>
      </bottom>
    </border>
    <border>
      <left style="medium">
        <color rgb="FF00B0F0"/>
      </left>
      <right style="medium">
        <color rgb="FF00B0F0"/>
      </right>
      <top style="medium"/>
      <bottom style="medium">
        <color rgb="FF00B0F0"/>
      </bottom>
    </border>
    <border>
      <left style="thin"/>
      <right style="medium"/>
      <top style="medium"/>
      <bottom style="thin"/>
    </border>
    <border>
      <left style="medium">
        <color rgb="FF00B0F0"/>
      </left>
      <right style="medium">
        <color rgb="FF00B0F0"/>
      </right>
      <top>
        <color indexed="63"/>
      </top>
      <bottom style="medium"/>
    </border>
    <border>
      <left style="thin"/>
      <right style="medium"/>
      <top style="thin"/>
      <bottom style="medium"/>
    </border>
    <border>
      <left style="medium">
        <color rgb="FF00B0F0"/>
      </left>
      <right style="medium">
        <color rgb="FF00B0F0"/>
      </right>
      <top style="medium">
        <color rgb="FF00B0F0"/>
      </top>
      <bottom style="medium"/>
    </border>
    <border>
      <left style="thin"/>
      <right style="medium"/>
      <top>
        <color indexed="63"/>
      </top>
      <bottom style="medium"/>
    </border>
    <border>
      <left style="medium">
        <color rgb="FF00B0F0"/>
      </left>
      <right style="medium">
        <color rgb="FF00B0F0"/>
      </right>
      <top style="medium">
        <color rgb="FF00B0F0"/>
      </top>
      <bottom>
        <color indexed="63"/>
      </bottom>
    </border>
    <border>
      <left style="thin"/>
      <right style="thin"/>
      <top style="medium"/>
      <bottom style="thin"/>
    </border>
    <border>
      <left style="thin"/>
      <right style="thin"/>
      <top style="thin"/>
      <bottom style="medium"/>
    </border>
    <border>
      <left style="medium"/>
      <right>
        <color indexed="63"/>
      </right>
      <top style="medium"/>
      <bottom style="medium"/>
    </border>
    <border>
      <left style="thin"/>
      <right>
        <color indexed="63"/>
      </right>
      <top>
        <color indexed="63"/>
      </top>
      <bottom style="thin"/>
    </border>
    <border>
      <left style="thin"/>
      <right>
        <color indexed="63"/>
      </right>
      <top style="thin"/>
      <bottom style="thin"/>
    </border>
    <border>
      <left style="medium"/>
      <right style="thin"/>
      <top>
        <color indexed="63"/>
      </top>
      <bottom style="medium"/>
    </border>
    <border>
      <left style="medium"/>
      <right style="thin"/>
      <top style="medium"/>
      <bottom style="thin"/>
    </border>
    <border>
      <left>
        <color indexed="63"/>
      </left>
      <right style="thin"/>
      <top style="medium"/>
      <bottom style="thin"/>
    </border>
    <border>
      <left>
        <color indexed="63"/>
      </left>
      <right style="thin"/>
      <top>
        <color indexed="63"/>
      </top>
      <bottom style="medium"/>
    </border>
    <border>
      <left>
        <color indexed="63"/>
      </left>
      <right style="thin"/>
      <top style="thin"/>
      <bottom style="medium"/>
    </border>
    <border>
      <left style="thin"/>
      <right>
        <color indexed="63"/>
      </right>
      <top>
        <color indexed="63"/>
      </top>
      <bottom>
        <color indexed="63"/>
      </botto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color indexed="63"/>
      </left>
      <right>
        <color indexed="63"/>
      </right>
      <top style="thin"/>
      <bottom>
        <color indexed="63"/>
      </bottom>
    </border>
  </borders>
  <cellStyleXfs count="66">
    <xf numFmtId="0" fontId="0" fillId="0" borderId="0">
      <alignment/>
      <protection/>
    </xf>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45" fillId="0" borderId="0" applyFont="0" applyFill="0" applyBorder="0" applyAlignment="0" applyProtection="0"/>
    <xf numFmtId="9" fontId="0" fillId="0" borderId="0" applyFont="0" applyFill="0" applyBorder="0" applyAlignment="0" applyProtection="0"/>
    <xf numFmtId="0" fontId="45"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45" fillId="0" borderId="0" applyFont="0" applyFill="0" applyBorder="0" applyAlignment="0" applyProtection="0"/>
    <xf numFmtId="40" fontId="45"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45" fillId="0" borderId="0" applyFont="0" applyFill="0" applyBorder="0" applyAlignment="0" applyProtection="0"/>
    <xf numFmtId="8" fontId="45" fillId="0" borderId="0" applyFont="0" applyFill="0" applyBorder="0" applyAlignment="0" applyProtection="0"/>
    <xf numFmtId="0" fontId="60"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1" fillId="32" borderId="0" applyNumberFormat="0" applyBorder="0" applyAlignment="0" applyProtection="0"/>
  </cellStyleXfs>
  <cellXfs count="96">
    <xf numFmtId="0" fontId="0" fillId="0" borderId="0" xfId="0" applyAlignment="1">
      <alignment/>
    </xf>
    <xf numFmtId="0" fontId="6" fillId="0" borderId="0" xfId="64" applyFont="1" applyAlignment="1">
      <alignment vertical="center"/>
      <protection/>
    </xf>
    <xf numFmtId="0" fontId="4" fillId="0" borderId="0" xfId="64" applyFont="1">
      <alignment vertical="center"/>
      <protection/>
    </xf>
    <xf numFmtId="0" fontId="7" fillId="0" borderId="0" xfId="64" applyFont="1">
      <alignment vertical="center"/>
      <protection/>
    </xf>
    <xf numFmtId="0" fontId="6" fillId="0" borderId="0" xfId="64" applyFont="1" applyAlignment="1">
      <alignment horizontal="center" vertical="center"/>
      <protection/>
    </xf>
    <xf numFmtId="0" fontId="4" fillId="0" borderId="0" xfId="64" applyFont="1" applyAlignment="1">
      <alignment horizontal="right" vertical="center"/>
      <protection/>
    </xf>
    <xf numFmtId="0" fontId="7" fillId="33" borderId="10" xfId="64" applyFont="1" applyFill="1" applyBorder="1" applyAlignment="1">
      <alignment horizontal="center" vertical="center"/>
      <protection/>
    </xf>
    <xf numFmtId="0" fontId="7" fillId="33" borderId="11" xfId="64" applyFont="1" applyFill="1" applyBorder="1" applyAlignment="1">
      <alignment horizontal="center" vertical="center" shrinkToFit="1"/>
      <protection/>
    </xf>
    <xf numFmtId="0" fontId="7" fillId="33" borderId="12" xfId="64" applyFont="1" applyFill="1" applyBorder="1" applyAlignment="1">
      <alignment horizontal="center" vertical="center" shrinkToFit="1"/>
      <protection/>
    </xf>
    <xf numFmtId="0" fontId="8" fillId="0" borderId="0" xfId="64" applyFont="1" applyAlignment="1">
      <alignment wrapText="1"/>
      <protection/>
    </xf>
    <xf numFmtId="0" fontId="7" fillId="0" borderId="0" xfId="64" applyFont="1" applyFill="1" applyBorder="1" applyAlignment="1">
      <alignment horizontal="center" vertical="top"/>
      <protection/>
    </xf>
    <xf numFmtId="0" fontId="7" fillId="0" borderId="13" xfId="64" applyFont="1" applyBorder="1" applyAlignment="1">
      <alignment horizontal="left" vertical="center" wrapText="1"/>
      <protection/>
    </xf>
    <xf numFmtId="0" fontId="9" fillId="0" borderId="13" xfId="64" applyFont="1" applyBorder="1" applyAlignment="1" quotePrefix="1">
      <alignment horizontal="right"/>
      <protection/>
    </xf>
    <xf numFmtId="0" fontId="9" fillId="0" borderId="0" xfId="64" applyFont="1" applyBorder="1" applyAlignment="1" quotePrefix="1">
      <alignment horizontal="right"/>
      <protection/>
    </xf>
    <xf numFmtId="0" fontId="7" fillId="0" borderId="0" xfId="64" applyFont="1" applyBorder="1">
      <alignment vertical="center"/>
      <protection/>
    </xf>
    <xf numFmtId="0" fontId="7" fillId="33" borderId="10" xfId="64" applyFont="1" applyFill="1" applyBorder="1" applyAlignment="1">
      <alignment horizontal="center" vertical="center" shrinkToFit="1"/>
      <protection/>
    </xf>
    <xf numFmtId="0" fontId="2" fillId="0" borderId="0" xfId="64" applyFont="1" applyBorder="1" applyAlignment="1">
      <alignment vertical="center" wrapText="1"/>
      <protection/>
    </xf>
    <xf numFmtId="0" fontId="7" fillId="0" borderId="0" xfId="64" applyFont="1" applyBorder="1" applyAlignment="1">
      <alignment vertical="center" wrapText="1"/>
      <protection/>
    </xf>
    <xf numFmtId="0" fontId="2" fillId="0" borderId="0" xfId="64" applyFont="1" applyAlignment="1">
      <alignment horizontal="right" vertical="center"/>
      <protection/>
    </xf>
    <xf numFmtId="0" fontId="4" fillId="0" borderId="14" xfId="64" applyFont="1" applyBorder="1" applyAlignment="1">
      <alignment vertical="center"/>
      <protection/>
    </xf>
    <xf numFmtId="0" fontId="4" fillId="0" borderId="0" xfId="64" applyFont="1" applyAlignment="1">
      <alignment vertical="center"/>
      <protection/>
    </xf>
    <xf numFmtId="0" fontId="62" fillId="0" borderId="0" xfId="64" applyFont="1" applyAlignment="1">
      <alignment vertical="top" wrapText="1"/>
      <protection/>
    </xf>
    <xf numFmtId="0" fontId="62" fillId="0" borderId="13" xfId="64" applyFont="1" applyBorder="1" applyAlignment="1">
      <alignment vertical="top" wrapText="1"/>
      <protection/>
    </xf>
    <xf numFmtId="0" fontId="9" fillId="0" borderId="15" xfId="64" applyFont="1" applyBorder="1" applyAlignment="1" quotePrefix="1">
      <alignment horizontal="right"/>
      <protection/>
    </xf>
    <xf numFmtId="0" fontId="7" fillId="0" borderId="0" xfId="64" applyFont="1" applyBorder="1" applyAlignment="1">
      <alignment horizontal="left" wrapText="1"/>
      <protection/>
    </xf>
    <xf numFmtId="0" fontId="7" fillId="0" borderId="0" xfId="64" applyFont="1" applyAlignment="1">
      <alignment/>
      <protection/>
    </xf>
    <xf numFmtId="0" fontId="63" fillId="28" borderId="16" xfId="64" applyFont="1" applyFill="1" applyBorder="1" applyAlignment="1" applyProtection="1">
      <alignment horizontal="center" vertical="center"/>
      <protection locked="0"/>
    </xf>
    <xf numFmtId="0" fontId="7" fillId="0" borderId="0" xfId="0" applyFont="1" applyAlignment="1">
      <alignment horizontal="center" vertical="center"/>
    </xf>
    <xf numFmtId="0" fontId="7" fillId="0" borderId="0" xfId="0" applyFont="1" applyAlignment="1">
      <alignment vertical="center"/>
    </xf>
    <xf numFmtId="176" fontId="4" fillId="28" borderId="16" xfId="64" applyNumberFormat="1" applyFont="1" applyFill="1" applyBorder="1" applyAlignment="1" applyProtection="1">
      <alignment horizontal="center" vertical="center" shrinkToFit="1"/>
      <protection locked="0"/>
    </xf>
    <xf numFmtId="0" fontId="64" fillId="33" borderId="12" xfId="64" applyFont="1" applyFill="1" applyBorder="1" applyAlignment="1">
      <alignment horizontal="center" vertical="center" shrinkToFit="1"/>
      <protection/>
    </xf>
    <xf numFmtId="0" fontId="64" fillId="33" borderId="10" xfId="64" applyFont="1" applyFill="1" applyBorder="1" applyAlignment="1">
      <alignment horizontal="center" vertical="center" shrinkToFit="1"/>
      <protection/>
    </xf>
    <xf numFmtId="0" fontId="65" fillId="33" borderId="10" xfId="64" applyFont="1" applyFill="1" applyBorder="1" applyAlignment="1">
      <alignment horizontal="center" vertical="center" shrinkToFit="1"/>
      <protection/>
    </xf>
    <xf numFmtId="10" fontId="66" fillId="0" borderId="10" xfId="43" applyNumberFormat="1" applyFont="1" applyFill="1" applyBorder="1" applyAlignment="1" quotePrefix="1">
      <alignment horizontal="center" vertical="center" shrinkToFit="1"/>
    </xf>
    <xf numFmtId="178" fontId="2" fillId="0" borderId="10" xfId="64" applyNumberFormat="1" applyFont="1" applyFill="1" applyBorder="1" applyAlignment="1">
      <alignment horizontal="center" vertical="center" shrinkToFit="1"/>
      <protection/>
    </xf>
    <xf numFmtId="176" fontId="4" fillId="28" borderId="17" xfId="64" applyNumberFormat="1" applyFont="1" applyFill="1" applyBorder="1" applyAlignment="1" applyProtection="1">
      <alignment horizontal="center" vertical="center" shrinkToFit="1"/>
      <protection locked="0"/>
    </xf>
    <xf numFmtId="0" fontId="7" fillId="33" borderId="12" xfId="64" applyFont="1" applyFill="1" applyBorder="1" applyAlignment="1">
      <alignment horizontal="center" vertical="center"/>
      <protection/>
    </xf>
    <xf numFmtId="178" fontId="2" fillId="0" borderId="18" xfId="64" applyNumberFormat="1" applyFont="1" applyFill="1" applyBorder="1" applyAlignment="1">
      <alignment horizontal="center" vertical="center" shrinkToFit="1"/>
      <protection/>
    </xf>
    <xf numFmtId="176" fontId="4" fillId="28" borderId="19" xfId="64" applyNumberFormat="1" applyFont="1" applyFill="1" applyBorder="1" applyAlignment="1" applyProtection="1">
      <alignment horizontal="center" vertical="center" shrinkToFit="1"/>
      <protection locked="0"/>
    </xf>
    <xf numFmtId="178" fontId="2" fillId="0" borderId="20" xfId="64" applyNumberFormat="1" applyFont="1" applyFill="1" applyBorder="1" applyAlignment="1">
      <alignment horizontal="center" vertical="center" shrinkToFit="1"/>
      <protection/>
    </xf>
    <xf numFmtId="178" fontId="2" fillId="0" borderId="21" xfId="64" applyNumberFormat="1" applyFont="1" applyFill="1" applyBorder="1" applyAlignment="1">
      <alignment horizontal="center" vertical="center" shrinkToFit="1"/>
      <protection/>
    </xf>
    <xf numFmtId="10" fontId="66" fillId="0" borderId="0" xfId="43" applyNumberFormat="1" applyFont="1" applyFill="1" applyBorder="1" applyAlignment="1" quotePrefix="1">
      <alignment horizontal="center" vertical="center" shrinkToFit="1"/>
    </xf>
    <xf numFmtId="176" fontId="4" fillId="28" borderId="22" xfId="64" applyNumberFormat="1" applyFont="1" applyFill="1" applyBorder="1" applyAlignment="1" applyProtection="1">
      <alignment horizontal="center" vertical="center" shrinkToFit="1"/>
      <protection locked="0"/>
    </xf>
    <xf numFmtId="176" fontId="2" fillId="0" borderId="12" xfId="64" applyNumberFormat="1" applyFont="1" applyFill="1" applyBorder="1" applyAlignment="1">
      <alignment horizontal="center" vertical="center" shrinkToFit="1"/>
      <protection/>
    </xf>
    <xf numFmtId="176" fontId="4" fillId="28" borderId="23" xfId="64" applyNumberFormat="1" applyFont="1" applyFill="1" applyBorder="1" applyAlignment="1" applyProtection="1">
      <alignment horizontal="center" vertical="center" shrinkToFit="1"/>
      <protection locked="0"/>
    </xf>
    <xf numFmtId="176" fontId="2" fillId="0" borderId="24" xfId="64" applyNumberFormat="1" applyFont="1" applyFill="1" applyBorder="1" applyAlignment="1">
      <alignment horizontal="center" vertical="center" shrinkToFit="1"/>
      <protection/>
    </xf>
    <xf numFmtId="176" fontId="4" fillId="28" borderId="25" xfId="64" applyNumberFormat="1" applyFont="1" applyFill="1" applyBorder="1" applyAlignment="1" applyProtection="1">
      <alignment horizontal="center" vertical="center" shrinkToFit="1"/>
      <protection locked="0"/>
    </xf>
    <xf numFmtId="176" fontId="2" fillId="0" borderId="26" xfId="64" applyNumberFormat="1" applyFont="1" applyFill="1" applyBorder="1" applyAlignment="1">
      <alignment horizontal="center" vertical="center" shrinkToFit="1"/>
      <protection/>
    </xf>
    <xf numFmtId="176" fontId="4" fillId="28" borderId="27" xfId="64" applyNumberFormat="1" applyFont="1" applyFill="1" applyBorder="1" applyAlignment="1" applyProtection="1">
      <alignment horizontal="center" vertical="center" shrinkToFit="1"/>
      <protection locked="0"/>
    </xf>
    <xf numFmtId="176" fontId="2" fillId="0" borderId="28" xfId="64" applyNumberFormat="1" applyFont="1" applyFill="1" applyBorder="1" applyAlignment="1">
      <alignment horizontal="center" vertical="center" shrinkToFit="1"/>
      <protection/>
    </xf>
    <xf numFmtId="0" fontId="2" fillId="0" borderId="0" xfId="64" applyFont="1" applyBorder="1" applyAlignment="1">
      <alignment wrapText="1"/>
      <protection/>
    </xf>
    <xf numFmtId="10" fontId="66" fillId="0" borderId="10" xfId="43" applyNumberFormat="1" applyFont="1" applyBorder="1" applyAlignment="1" quotePrefix="1">
      <alignment vertical="center" shrinkToFit="1"/>
    </xf>
    <xf numFmtId="176" fontId="4" fillId="28" borderId="29" xfId="64" applyNumberFormat="1" applyFont="1" applyFill="1" applyBorder="1" applyAlignment="1" applyProtection="1">
      <alignment horizontal="center" vertical="center" shrinkToFit="1"/>
      <protection locked="0"/>
    </xf>
    <xf numFmtId="178" fontId="2" fillId="0" borderId="12" xfId="64" applyNumberFormat="1" applyFont="1" applyFill="1" applyBorder="1" applyAlignment="1">
      <alignment horizontal="center" vertical="center" shrinkToFit="1"/>
      <protection/>
    </xf>
    <xf numFmtId="178" fontId="2" fillId="0" borderId="30" xfId="64" applyNumberFormat="1" applyFont="1" applyFill="1" applyBorder="1" applyAlignment="1">
      <alignment horizontal="center" vertical="center" shrinkToFit="1"/>
      <protection/>
    </xf>
    <xf numFmtId="178" fontId="2" fillId="0" borderId="24" xfId="64" applyNumberFormat="1" applyFont="1" applyFill="1" applyBorder="1" applyAlignment="1">
      <alignment horizontal="center" vertical="center" shrinkToFit="1"/>
      <protection/>
    </xf>
    <xf numFmtId="178" fontId="2" fillId="0" borderId="31" xfId="64" applyNumberFormat="1" applyFont="1" applyFill="1" applyBorder="1" applyAlignment="1">
      <alignment horizontal="center" vertical="center" shrinkToFit="1"/>
      <protection/>
    </xf>
    <xf numFmtId="178" fontId="2" fillId="0" borderId="26" xfId="64" applyNumberFormat="1" applyFont="1" applyFill="1" applyBorder="1" applyAlignment="1">
      <alignment horizontal="center" vertical="center" shrinkToFit="1"/>
      <protection/>
    </xf>
    <xf numFmtId="0" fontId="0" fillId="33" borderId="32" xfId="64" applyFont="1" applyFill="1" applyBorder="1" applyAlignment="1">
      <alignment horizontal="left" vertical="center" wrapText="1"/>
      <protection/>
    </xf>
    <xf numFmtId="0" fontId="0" fillId="33" borderId="33" xfId="64" applyFont="1" applyFill="1" applyBorder="1" applyAlignment="1">
      <alignment horizontal="left" vertical="center" wrapText="1"/>
      <protection/>
    </xf>
    <xf numFmtId="0" fontId="0" fillId="33" borderId="34" xfId="64" applyFont="1" applyFill="1" applyBorder="1" applyAlignment="1">
      <alignment horizontal="left" vertical="center" wrapText="1"/>
      <protection/>
    </xf>
    <xf numFmtId="0" fontId="0" fillId="33" borderId="10" xfId="64" applyFont="1" applyFill="1" applyBorder="1" applyAlignment="1">
      <alignment horizontal="left" vertical="center" wrapText="1"/>
      <protection/>
    </xf>
    <xf numFmtId="0" fontId="0" fillId="33" borderId="11" xfId="64" applyFont="1" applyFill="1" applyBorder="1" applyAlignment="1">
      <alignment horizontal="left" vertical="center" wrapText="1"/>
      <protection/>
    </xf>
    <xf numFmtId="0" fontId="0" fillId="33" borderId="35" xfId="64" applyFont="1" applyFill="1" applyBorder="1" applyAlignment="1">
      <alignment horizontal="left" vertical="center" wrapText="1"/>
      <protection/>
    </xf>
    <xf numFmtId="0" fontId="22" fillId="33" borderId="36" xfId="64" applyFont="1" applyFill="1" applyBorder="1" applyAlignment="1">
      <alignment horizontal="left" vertical="center" wrapText="1"/>
      <protection/>
    </xf>
    <xf numFmtId="176" fontId="2" fillId="0" borderId="37" xfId="64" applyNumberFormat="1" applyFont="1" applyFill="1" applyBorder="1" applyAlignment="1">
      <alignment horizontal="center" vertical="center" shrinkToFit="1"/>
      <protection/>
    </xf>
    <xf numFmtId="176" fontId="2" fillId="0" borderId="38" xfId="64" applyNumberFormat="1" applyFont="1" applyFill="1" applyBorder="1" applyAlignment="1">
      <alignment horizontal="center" vertical="center" shrinkToFit="1"/>
      <protection/>
    </xf>
    <xf numFmtId="176" fontId="2" fillId="0" borderId="39" xfId="64" applyNumberFormat="1" applyFont="1" applyFill="1" applyBorder="1" applyAlignment="1">
      <alignment horizontal="center" vertical="center" shrinkToFit="1"/>
      <protection/>
    </xf>
    <xf numFmtId="0" fontId="65" fillId="33" borderId="12" xfId="64" applyFont="1" applyFill="1" applyBorder="1" applyAlignment="1">
      <alignment horizontal="center" vertical="center" shrinkToFit="1"/>
      <protection/>
    </xf>
    <xf numFmtId="0" fontId="10" fillId="0" borderId="0" xfId="64" applyFont="1" applyBorder="1" applyAlignment="1">
      <alignment horizontal="center" vertical="center"/>
      <protection/>
    </xf>
    <xf numFmtId="0" fontId="67" fillId="0" borderId="13" xfId="64" applyFont="1" applyBorder="1" applyAlignment="1">
      <alignment horizontal="left"/>
      <protection/>
    </xf>
    <xf numFmtId="0" fontId="68" fillId="3" borderId="0" xfId="64" applyFont="1" applyFill="1" applyAlignment="1">
      <alignment horizontal="left" vertical="center" shrinkToFit="1"/>
      <protection/>
    </xf>
    <xf numFmtId="0" fontId="14" fillId="0" borderId="0" xfId="0" applyFont="1" applyAlignment="1">
      <alignment vertical="center" shrinkToFit="1"/>
    </xf>
    <xf numFmtId="0" fontId="17" fillId="0" borderId="0" xfId="64" applyFont="1" applyAlignment="1">
      <alignment horizontal="center" vertical="center"/>
      <protection/>
    </xf>
    <xf numFmtId="0" fontId="4" fillId="0" borderId="14" xfId="64" applyFont="1" applyBorder="1" applyAlignment="1">
      <alignment horizontal="left" vertical="center"/>
      <protection/>
    </xf>
    <xf numFmtId="0" fontId="0" fillId="0" borderId="0" xfId="64" applyFont="1" applyAlignment="1">
      <alignment horizontal="left" vertical="center"/>
      <protection/>
    </xf>
    <xf numFmtId="0" fontId="62" fillId="0" borderId="0" xfId="64" applyFont="1" applyAlignment="1">
      <alignment horizontal="left" vertical="top" wrapText="1"/>
      <protection/>
    </xf>
    <xf numFmtId="0" fontId="0" fillId="0" borderId="0" xfId="64" applyFont="1" applyAlignment="1">
      <alignment vertical="center"/>
      <protection/>
    </xf>
    <xf numFmtId="0" fontId="0" fillId="0" borderId="13" xfId="64" applyFont="1" applyBorder="1" applyAlignment="1">
      <alignment vertical="center"/>
      <protection/>
    </xf>
    <xf numFmtId="0" fontId="10" fillId="0" borderId="15" xfId="64" applyFont="1" applyBorder="1" applyAlignment="1">
      <alignment horizontal="center" vertical="center"/>
      <protection/>
    </xf>
    <xf numFmtId="0" fontId="2" fillId="0" borderId="40" xfId="64" applyFont="1" applyBorder="1" applyAlignment="1">
      <alignment horizontal="center" vertical="center" wrapText="1"/>
      <protection/>
    </xf>
    <xf numFmtId="0" fontId="2" fillId="0" borderId="0" xfId="64" applyFont="1" applyBorder="1" applyAlignment="1">
      <alignment horizontal="center" vertical="center" wrapText="1"/>
      <protection/>
    </xf>
    <xf numFmtId="0" fontId="2" fillId="0" borderId="40" xfId="64" applyFont="1" applyBorder="1" applyAlignment="1">
      <alignment horizontal="left" vertical="center" wrapText="1"/>
      <protection/>
    </xf>
    <xf numFmtId="0" fontId="2" fillId="0" borderId="0" xfId="64" applyFont="1" applyBorder="1" applyAlignment="1">
      <alignment horizontal="left" vertical="center" wrapText="1"/>
      <protection/>
    </xf>
    <xf numFmtId="0" fontId="69" fillId="0" borderId="41" xfId="64" applyFont="1" applyBorder="1" applyAlignment="1">
      <alignment horizontal="center" vertical="center" wrapText="1"/>
      <protection/>
    </xf>
    <xf numFmtId="0" fontId="69" fillId="0" borderId="42" xfId="64" applyFont="1" applyBorder="1" applyAlignment="1">
      <alignment horizontal="center" vertical="center" wrapText="1"/>
      <protection/>
    </xf>
    <xf numFmtId="0" fontId="69" fillId="0" borderId="43" xfId="64" applyFont="1" applyBorder="1" applyAlignment="1">
      <alignment horizontal="center" vertical="center" wrapText="1"/>
      <protection/>
    </xf>
    <xf numFmtId="0" fontId="69" fillId="0" borderId="44" xfId="64" applyFont="1" applyBorder="1" applyAlignment="1">
      <alignment horizontal="center" vertical="center" wrapText="1"/>
      <protection/>
    </xf>
    <xf numFmtId="0" fontId="69" fillId="0" borderId="0" xfId="64" applyFont="1" applyBorder="1" applyAlignment="1">
      <alignment horizontal="center" vertical="center" wrapText="1"/>
      <protection/>
    </xf>
    <xf numFmtId="0" fontId="69" fillId="0" borderId="45" xfId="64" applyFont="1" applyBorder="1" applyAlignment="1">
      <alignment horizontal="center" vertical="center" wrapText="1"/>
      <protection/>
    </xf>
    <xf numFmtId="0" fontId="69" fillId="0" borderId="46" xfId="64" applyFont="1" applyBorder="1" applyAlignment="1">
      <alignment horizontal="center" vertical="center" wrapText="1"/>
      <protection/>
    </xf>
    <xf numFmtId="0" fontId="69" fillId="0" borderId="47" xfId="64" applyFont="1" applyBorder="1" applyAlignment="1">
      <alignment horizontal="center" vertical="center" wrapText="1"/>
      <protection/>
    </xf>
    <xf numFmtId="0" fontId="69" fillId="0" borderId="48" xfId="64" applyFont="1" applyBorder="1" applyAlignment="1">
      <alignment horizontal="center" vertical="center" wrapText="1"/>
      <protection/>
    </xf>
    <xf numFmtId="0" fontId="70" fillId="3" borderId="0" xfId="64" applyFont="1" applyFill="1" applyAlignment="1">
      <alignment horizontal="left" vertical="center" shrinkToFit="1"/>
      <protection/>
    </xf>
    <xf numFmtId="0" fontId="19" fillId="0" borderId="0" xfId="0" applyFont="1" applyAlignment="1">
      <alignment vertical="center" shrinkToFit="1"/>
    </xf>
    <xf numFmtId="0" fontId="10" fillId="0" borderId="49" xfId="64" applyFont="1" applyBorder="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良い" xfId="65"/>
  </cellStyles>
  <dxfs count="3">
    <dxf>
      <font>
        <color theme="0" tint="-0.04997999966144562"/>
      </font>
    </dxf>
    <dxf>
      <font>
        <color theme="0" tint="-0.04997999966144562"/>
      </font>
    </dxf>
    <dxf>
      <font>
        <color theme="0" tint="-0.04997999966144562"/>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19050</xdr:colOff>
      <xdr:row>10</xdr:row>
      <xdr:rowOff>285750</xdr:rowOff>
    </xdr:from>
    <xdr:to>
      <xdr:col>16</xdr:col>
      <xdr:colOff>0</xdr:colOff>
      <xdr:row>10</xdr:row>
      <xdr:rowOff>285750</xdr:rowOff>
    </xdr:to>
    <xdr:sp>
      <xdr:nvSpPr>
        <xdr:cNvPr id="1" name="Line 16"/>
        <xdr:cNvSpPr>
          <a:spLocks/>
        </xdr:cNvSpPr>
      </xdr:nvSpPr>
      <xdr:spPr>
        <a:xfrm>
          <a:off x="11229975" y="4105275"/>
          <a:ext cx="390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xdr:colOff>
      <xdr:row>13</xdr:row>
      <xdr:rowOff>285750</xdr:rowOff>
    </xdr:from>
    <xdr:to>
      <xdr:col>16</xdr:col>
      <xdr:colOff>0</xdr:colOff>
      <xdr:row>13</xdr:row>
      <xdr:rowOff>285750</xdr:rowOff>
    </xdr:to>
    <xdr:sp>
      <xdr:nvSpPr>
        <xdr:cNvPr id="2" name="Line 17"/>
        <xdr:cNvSpPr>
          <a:spLocks/>
        </xdr:cNvSpPr>
      </xdr:nvSpPr>
      <xdr:spPr>
        <a:xfrm>
          <a:off x="11229975" y="5572125"/>
          <a:ext cx="390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31</xdr:row>
      <xdr:rowOff>285750</xdr:rowOff>
    </xdr:from>
    <xdr:to>
      <xdr:col>8</xdr:col>
      <xdr:colOff>0</xdr:colOff>
      <xdr:row>31</xdr:row>
      <xdr:rowOff>285750</xdr:rowOff>
    </xdr:to>
    <xdr:sp>
      <xdr:nvSpPr>
        <xdr:cNvPr id="3" name="Line 21"/>
        <xdr:cNvSpPr>
          <a:spLocks/>
        </xdr:cNvSpPr>
      </xdr:nvSpPr>
      <xdr:spPr>
        <a:xfrm>
          <a:off x="5248275" y="14859000"/>
          <a:ext cx="742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34</xdr:row>
      <xdr:rowOff>285750</xdr:rowOff>
    </xdr:from>
    <xdr:to>
      <xdr:col>8</xdr:col>
      <xdr:colOff>0</xdr:colOff>
      <xdr:row>34</xdr:row>
      <xdr:rowOff>285750</xdr:rowOff>
    </xdr:to>
    <xdr:sp>
      <xdr:nvSpPr>
        <xdr:cNvPr id="4" name="Line 22"/>
        <xdr:cNvSpPr>
          <a:spLocks/>
        </xdr:cNvSpPr>
      </xdr:nvSpPr>
      <xdr:spPr>
        <a:xfrm>
          <a:off x="5248275" y="16459200"/>
          <a:ext cx="742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xdr:colOff>
      <xdr:row>13</xdr:row>
      <xdr:rowOff>285750</xdr:rowOff>
    </xdr:from>
    <xdr:to>
      <xdr:col>16</xdr:col>
      <xdr:colOff>0</xdr:colOff>
      <xdr:row>13</xdr:row>
      <xdr:rowOff>285750</xdr:rowOff>
    </xdr:to>
    <xdr:sp>
      <xdr:nvSpPr>
        <xdr:cNvPr id="5" name="Line 16"/>
        <xdr:cNvSpPr>
          <a:spLocks/>
        </xdr:cNvSpPr>
      </xdr:nvSpPr>
      <xdr:spPr>
        <a:xfrm>
          <a:off x="11229975" y="5572125"/>
          <a:ext cx="390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31</xdr:row>
      <xdr:rowOff>285750</xdr:rowOff>
    </xdr:from>
    <xdr:to>
      <xdr:col>8</xdr:col>
      <xdr:colOff>0</xdr:colOff>
      <xdr:row>31</xdr:row>
      <xdr:rowOff>285750</xdr:rowOff>
    </xdr:to>
    <xdr:sp>
      <xdr:nvSpPr>
        <xdr:cNvPr id="6" name="Line 16"/>
        <xdr:cNvSpPr>
          <a:spLocks/>
        </xdr:cNvSpPr>
      </xdr:nvSpPr>
      <xdr:spPr>
        <a:xfrm>
          <a:off x="5248275" y="14859000"/>
          <a:ext cx="742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34</xdr:row>
      <xdr:rowOff>285750</xdr:rowOff>
    </xdr:from>
    <xdr:to>
      <xdr:col>8</xdr:col>
      <xdr:colOff>0</xdr:colOff>
      <xdr:row>34</xdr:row>
      <xdr:rowOff>285750</xdr:rowOff>
    </xdr:to>
    <xdr:sp>
      <xdr:nvSpPr>
        <xdr:cNvPr id="7" name="Line 21"/>
        <xdr:cNvSpPr>
          <a:spLocks/>
        </xdr:cNvSpPr>
      </xdr:nvSpPr>
      <xdr:spPr>
        <a:xfrm>
          <a:off x="5248275" y="16459200"/>
          <a:ext cx="742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34</xdr:row>
      <xdr:rowOff>285750</xdr:rowOff>
    </xdr:from>
    <xdr:to>
      <xdr:col>8</xdr:col>
      <xdr:colOff>0</xdr:colOff>
      <xdr:row>34</xdr:row>
      <xdr:rowOff>285750</xdr:rowOff>
    </xdr:to>
    <xdr:sp>
      <xdr:nvSpPr>
        <xdr:cNvPr id="8" name="Line 16"/>
        <xdr:cNvSpPr>
          <a:spLocks/>
        </xdr:cNvSpPr>
      </xdr:nvSpPr>
      <xdr:spPr>
        <a:xfrm>
          <a:off x="5248275" y="16459200"/>
          <a:ext cx="742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xdr:colOff>
      <xdr:row>20</xdr:row>
      <xdr:rowOff>285750</xdr:rowOff>
    </xdr:from>
    <xdr:to>
      <xdr:col>16</xdr:col>
      <xdr:colOff>0</xdr:colOff>
      <xdr:row>20</xdr:row>
      <xdr:rowOff>285750</xdr:rowOff>
    </xdr:to>
    <xdr:sp>
      <xdr:nvSpPr>
        <xdr:cNvPr id="9" name="Line 17"/>
        <xdr:cNvSpPr>
          <a:spLocks/>
        </xdr:cNvSpPr>
      </xdr:nvSpPr>
      <xdr:spPr>
        <a:xfrm>
          <a:off x="11229975" y="10096500"/>
          <a:ext cx="390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xdr:colOff>
      <xdr:row>20</xdr:row>
      <xdr:rowOff>285750</xdr:rowOff>
    </xdr:from>
    <xdr:to>
      <xdr:col>16</xdr:col>
      <xdr:colOff>0</xdr:colOff>
      <xdr:row>20</xdr:row>
      <xdr:rowOff>285750</xdr:rowOff>
    </xdr:to>
    <xdr:sp>
      <xdr:nvSpPr>
        <xdr:cNvPr id="10" name="Line 16"/>
        <xdr:cNvSpPr>
          <a:spLocks/>
        </xdr:cNvSpPr>
      </xdr:nvSpPr>
      <xdr:spPr>
        <a:xfrm>
          <a:off x="11229975" y="10096500"/>
          <a:ext cx="390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41</xdr:row>
      <xdr:rowOff>285750</xdr:rowOff>
    </xdr:from>
    <xdr:to>
      <xdr:col>8</xdr:col>
      <xdr:colOff>0</xdr:colOff>
      <xdr:row>41</xdr:row>
      <xdr:rowOff>285750</xdr:rowOff>
    </xdr:to>
    <xdr:sp>
      <xdr:nvSpPr>
        <xdr:cNvPr id="11" name="Line 22"/>
        <xdr:cNvSpPr>
          <a:spLocks/>
        </xdr:cNvSpPr>
      </xdr:nvSpPr>
      <xdr:spPr>
        <a:xfrm>
          <a:off x="5248275" y="21336000"/>
          <a:ext cx="742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41</xdr:row>
      <xdr:rowOff>285750</xdr:rowOff>
    </xdr:from>
    <xdr:to>
      <xdr:col>8</xdr:col>
      <xdr:colOff>0</xdr:colOff>
      <xdr:row>41</xdr:row>
      <xdr:rowOff>285750</xdr:rowOff>
    </xdr:to>
    <xdr:sp>
      <xdr:nvSpPr>
        <xdr:cNvPr id="12" name="Line 21"/>
        <xdr:cNvSpPr>
          <a:spLocks/>
        </xdr:cNvSpPr>
      </xdr:nvSpPr>
      <xdr:spPr>
        <a:xfrm>
          <a:off x="5248275" y="21336000"/>
          <a:ext cx="742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41</xdr:row>
      <xdr:rowOff>285750</xdr:rowOff>
    </xdr:from>
    <xdr:to>
      <xdr:col>8</xdr:col>
      <xdr:colOff>0</xdr:colOff>
      <xdr:row>41</xdr:row>
      <xdr:rowOff>285750</xdr:rowOff>
    </xdr:to>
    <xdr:sp>
      <xdr:nvSpPr>
        <xdr:cNvPr id="13" name="Line 16"/>
        <xdr:cNvSpPr>
          <a:spLocks/>
        </xdr:cNvSpPr>
      </xdr:nvSpPr>
      <xdr:spPr>
        <a:xfrm>
          <a:off x="5248275" y="21336000"/>
          <a:ext cx="742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41</xdr:row>
      <xdr:rowOff>285750</xdr:rowOff>
    </xdr:from>
    <xdr:to>
      <xdr:col>8</xdr:col>
      <xdr:colOff>0</xdr:colOff>
      <xdr:row>41</xdr:row>
      <xdr:rowOff>285750</xdr:rowOff>
    </xdr:to>
    <xdr:sp>
      <xdr:nvSpPr>
        <xdr:cNvPr id="14" name="Line 22"/>
        <xdr:cNvSpPr>
          <a:spLocks/>
        </xdr:cNvSpPr>
      </xdr:nvSpPr>
      <xdr:spPr>
        <a:xfrm>
          <a:off x="5248275" y="21336000"/>
          <a:ext cx="742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41</xdr:row>
      <xdr:rowOff>285750</xdr:rowOff>
    </xdr:from>
    <xdr:to>
      <xdr:col>8</xdr:col>
      <xdr:colOff>0</xdr:colOff>
      <xdr:row>41</xdr:row>
      <xdr:rowOff>285750</xdr:rowOff>
    </xdr:to>
    <xdr:sp>
      <xdr:nvSpPr>
        <xdr:cNvPr id="15" name="Line 21"/>
        <xdr:cNvSpPr>
          <a:spLocks/>
        </xdr:cNvSpPr>
      </xdr:nvSpPr>
      <xdr:spPr>
        <a:xfrm>
          <a:off x="5248275" y="21336000"/>
          <a:ext cx="742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41</xdr:row>
      <xdr:rowOff>285750</xdr:rowOff>
    </xdr:from>
    <xdr:to>
      <xdr:col>8</xdr:col>
      <xdr:colOff>0</xdr:colOff>
      <xdr:row>41</xdr:row>
      <xdr:rowOff>285750</xdr:rowOff>
    </xdr:to>
    <xdr:sp>
      <xdr:nvSpPr>
        <xdr:cNvPr id="16" name="Line 16"/>
        <xdr:cNvSpPr>
          <a:spLocks/>
        </xdr:cNvSpPr>
      </xdr:nvSpPr>
      <xdr:spPr>
        <a:xfrm>
          <a:off x="5248275" y="21336000"/>
          <a:ext cx="742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xdr:colOff>
      <xdr:row>9</xdr:row>
      <xdr:rowOff>285750</xdr:rowOff>
    </xdr:from>
    <xdr:to>
      <xdr:col>16</xdr:col>
      <xdr:colOff>0</xdr:colOff>
      <xdr:row>9</xdr:row>
      <xdr:rowOff>285750</xdr:rowOff>
    </xdr:to>
    <xdr:sp>
      <xdr:nvSpPr>
        <xdr:cNvPr id="17" name="Line 16"/>
        <xdr:cNvSpPr>
          <a:spLocks/>
        </xdr:cNvSpPr>
      </xdr:nvSpPr>
      <xdr:spPr>
        <a:xfrm>
          <a:off x="11229975" y="3286125"/>
          <a:ext cx="390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xdr:colOff>
      <xdr:row>16</xdr:row>
      <xdr:rowOff>285750</xdr:rowOff>
    </xdr:from>
    <xdr:to>
      <xdr:col>16</xdr:col>
      <xdr:colOff>0</xdr:colOff>
      <xdr:row>16</xdr:row>
      <xdr:rowOff>285750</xdr:rowOff>
    </xdr:to>
    <xdr:sp>
      <xdr:nvSpPr>
        <xdr:cNvPr id="18" name="Line 16"/>
        <xdr:cNvSpPr>
          <a:spLocks/>
        </xdr:cNvSpPr>
      </xdr:nvSpPr>
      <xdr:spPr>
        <a:xfrm>
          <a:off x="11229975" y="7038975"/>
          <a:ext cx="390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xdr:colOff>
      <xdr:row>18</xdr:row>
      <xdr:rowOff>285750</xdr:rowOff>
    </xdr:from>
    <xdr:to>
      <xdr:col>16</xdr:col>
      <xdr:colOff>0</xdr:colOff>
      <xdr:row>18</xdr:row>
      <xdr:rowOff>285750</xdr:rowOff>
    </xdr:to>
    <xdr:sp>
      <xdr:nvSpPr>
        <xdr:cNvPr id="19" name="Line 16"/>
        <xdr:cNvSpPr>
          <a:spLocks/>
        </xdr:cNvSpPr>
      </xdr:nvSpPr>
      <xdr:spPr>
        <a:xfrm>
          <a:off x="11229975" y="8458200"/>
          <a:ext cx="390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30</xdr:row>
      <xdr:rowOff>285750</xdr:rowOff>
    </xdr:from>
    <xdr:to>
      <xdr:col>8</xdr:col>
      <xdr:colOff>0</xdr:colOff>
      <xdr:row>30</xdr:row>
      <xdr:rowOff>285750</xdr:rowOff>
    </xdr:to>
    <xdr:sp>
      <xdr:nvSpPr>
        <xdr:cNvPr id="20" name="Line 16"/>
        <xdr:cNvSpPr>
          <a:spLocks/>
        </xdr:cNvSpPr>
      </xdr:nvSpPr>
      <xdr:spPr>
        <a:xfrm>
          <a:off x="5248275" y="14039850"/>
          <a:ext cx="742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37</xdr:row>
      <xdr:rowOff>285750</xdr:rowOff>
    </xdr:from>
    <xdr:to>
      <xdr:col>8</xdr:col>
      <xdr:colOff>0</xdr:colOff>
      <xdr:row>37</xdr:row>
      <xdr:rowOff>285750</xdr:rowOff>
    </xdr:to>
    <xdr:sp>
      <xdr:nvSpPr>
        <xdr:cNvPr id="21" name="Line 16"/>
        <xdr:cNvSpPr>
          <a:spLocks/>
        </xdr:cNvSpPr>
      </xdr:nvSpPr>
      <xdr:spPr>
        <a:xfrm>
          <a:off x="5248275" y="18059400"/>
          <a:ext cx="742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39</xdr:row>
      <xdr:rowOff>285750</xdr:rowOff>
    </xdr:from>
    <xdr:to>
      <xdr:col>8</xdr:col>
      <xdr:colOff>0</xdr:colOff>
      <xdr:row>39</xdr:row>
      <xdr:rowOff>285750</xdr:rowOff>
    </xdr:to>
    <xdr:sp>
      <xdr:nvSpPr>
        <xdr:cNvPr id="22" name="Line 16"/>
        <xdr:cNvSpPr>
          <a:spLocks/>
        </xdr:cNvSpPr>
      </xdr:nvSpPr>
      <xdr:spPr>
        <a:xfrm>
          <a:off x="5248275" y="19697700"/>
          <a:ext cx="742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41</xdr:row>
      <xdr:rowOff>285750</xdr:rowOff>
    </xdr:from>
    <xdr:to>
      <xdr:col>8</xdr:col>
      <xdr:colOff>0</xdr:colOff>
      <xdr:row>41</xdr:row>
      <xdr:rowOff>285750</xdr:rowOff>
    </xdr:to>
    <xdr:sp>
      <xdr:nvSpPr>
        <xdr:cNvPr id="23" name="Line 17"/>
        <xdr:cNvSpPr>
          <a:spLocks/>
        </xdr:cNvSpPr>
      </xdr:nvSpPr>
      <xdr:spPr>
        <a:xfrm>
          <a:off x="5248275" y="21336000"/>
          <a:ext cx="742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41</xdr:row>
      <xdr:rowOff>285750</xdr:rowOff>
    </xdr:from>
    <xdr:to>
      <xdr:col>8</xdr:col>
      <xdr:colOff>0</xdr:colOff>
      <xdr:row>41</xdr:row>
      <xdr:rowOff>285750</xdr:rowOff>
    </xdr:to>
    <xdr:sp>
      <xdr:nvSpPr>
        <xdr:cNvPr id="24" name="Line 16"/>
        <xdr:cNvSpPr>
          <a:spLocks/>
        </xdr:cNvSpPr>
      </xdr:nvSpPr>
      <xdr:spPr>
        <a:xfrm>
          <a:off x="5248275" y="21336000"/>
          <a:ext cx="742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8" tint="0.5999900102615356"/>
  </sheetPr>
  <dimension ref="A1:S55"/>
  <sheetViews>
    <sheetView showGridLines="0" tabSelected="1" view="pageBreakPreview" zoomScale="70" zoomScaleNormal="85" zoomScaleSheetLayoutView="70" zoomScalePageLayoutView="0" workbookViewId="0" topLeftCell="A1">
      <selection activeCell="S1" sqref="S1"/>
    </sheetView>
  </sheetViews>
  <sheetFormatPr defaultColWidth="9.00390625" defaultRowHeight="13.5"/>
  <cols>
    <col min="1" max="1" width="1.00390625" style="3" customWidth="1"/>
    <col min="2" max="2" width="17.625" style="3" customWidth="1"/>
    <col min="3" max="13" width="10.00390625" style="3" customWidth="1"/>
    <col min="14" max="15" width="9.25390625" style="3" customWidth="1"/>
    <col min="16" max="16" width="5.375" style="3" bestFit="1" customWidth="1"/>
    <col min="17" max="17" width="11.625" style="3" customWidth="1"/>
    <col min="18" max="18" width="18.875" style="3" bestFit="1" customWidth="1"/>
    <col min="19" max="19" width="1.75390625" style="3" customWidth="1"/>
    <col min="20" max="16384" width="9.00390625" style="3" customWidth="1"/>
  </cols>
  <sheetData>
    <row r="1" spans="2:19" s="2" customFormat="1" ht="38.25" customHeight="1">
      <c r="B1" s="73" t="s">
        <v>46</v>
      </c>
      <c r="C1" s="73"/>
      <c r="D1" s="73"/>
      <c r="E1" s="73"/>
      <c r="F1" s="73"/>
      <c r="G1" s="73"/>
      <c r="H1" s="73"/>
      <c r="I1" s="73"/>
      <c r="J1" s="73"/>
      <c r="K1" s="73"/>
      <c r="L1" s="73"/>
      <c r="M1" s="73"/>
      <c r="N1" s="73"/>
      <c r="O1" s="73"/>
      <c r="P1" s="73"/>
      <c r="Q1" s="73"/>
      <c r="R1" s="73"/>
      <c r="S1" s="1"/>
    </row>
    <row r="2" spans="2:19" s="2" customFormat="1" ht="11.25" customHeight="1">
      <c r="B2" s="1"/>
      <c r="C2" s="1"/>
      <c r="D2" s="1"/>
      <c r="E2" s="1"/>
      <c r="F2" s="1"/>
      <c r="G2" s="1"/>
      <c r="H2" s="1"/>
      <c r="I2" s="1"/>
      <c r="J2" s="1"/>
      <c r="K2" s="1"/>
      <c r="L2" s="1"/>
      <c r="M2" s="1"/>
      <c r="N2" s="1"/>
      <c r="O2" s="1"/>
      <c r="P2" s="1"/>
      <c r="Q2" s="1"/>
      <c r="R2" s="1"/>
      <c r="S2" s="1"/>
    </row>
    <row r="3" spans="2:18" ht="30.75" customHeight="1">
      <c r="B3" s="93" t="s">
        <v>26</v>
      </c>
      <c r="C3" s="93"/>
      <c r="D3" s="93"/>
      <c r="E3" s="93"/>
      <c r="F3" s="93"/>
      <c r="G3" s="93"/>
      <c r="H3" s="93"/>
      <c r="I3" s="93"/>
      <c r="J3" s="93"/>
      <c r="K3" s="93"/>
      <c r="L3" s="93"/>
      <c r="M3" s="93"/>
      <c r="N3" s="93"/>
      <c r="O3" s="93"/>
      <c r="P3" s="94"/>
      <c r="Q3" s="94"/>
      <c r="R3" s="94"/>
    </row>
    <row r="4" spans="2:19" s="2" customFormat="1" ht="15" customHeight="1" thickBot="1">
      <c r="B4" s="4"/>
      <c r="C4" s="4"/>
      <c r="D4" s="4"/>
      <c r="E4" s="4"/>
      <c r="F4" s="4"/>
      <c r="G4" s="4"/>
      <c r="H4" s="4"/>
      <c r="I4" s="4"/>
      <c r="J4" s="4"/>
      <c r="K4" s="4"/>
      <c r="L4" s="4"/>
      <c r="M4" s="4"/>
      <c r="N4" s="4"/>
      <c r="O4" s="4"/>
      <c r="P4" s="4"/>
      <c r="Q4" s="4"/>
      <c r="R4" s="4"/>
      <c r="S4" s="4"/>
    </row>
    <row r="5" spans="2:19" s="2" customFormat="1" ht="23.25" customHeight="1" thickBot="1">
      <c r="B5" s="5" t="s">
        <v>29</v>
      </c>
      <c r="C5" s="26">
        <v>3</v>
      </c>
      <c r="D5" s="74" t="s">
        <v>13</v>
      </c>
      <c r="E5" s="75"/>
      <c r="F5" s="76" t="s">
        <v>14</v>
      </c>
      <c r="G5" s="77"/>
      <c r="H5" s="77"/>
      <c r="I5" s="77"/>
      <c r="J5" s="77"/>
      <c r="K5" s="77"/>
      <c r="L5" s="77"/>
      <c r="M5" s="77"/>
      <c r="N5" s="77"/>
      <c r="O5" s="77"/>
      <c r="P5" s="4"/>
      <c r="Q5" s="4"/>
      <c r="R5" s="4"/>
      <c r="S5" s="4"/>
    </row>
    <row r="6" spans="2:19" s="2" customFormat="1" ht="6.75" customHeight="1">
      <c r="B6" s="4"/>
      <c r="C6" s="4"/>
      <c r="D6" s="4"/>
      <c r="E6" s="4"/>
      <c r="F6" s="77"/>
      <c r="G6" s="77"/>
      <c r="H6" s="77"/>
      <c r="I6" s="77"/>
      <c r="J6" s="77"/>
      <c r="K6" s="77"/>
      <c r="L6" s="77"/>
      <c r="M6" s="77"/>
      <c r="N6" s="77"/>
      <c r="O6" s="77"/>
      <c r="P6" s="4"/>
      <c r="Q6" s="4"/>
      <c r="R6" s="4"/>
      <c r="S6" s="4"/>
    </row>
    <row r="7" spans="2:19" s="2" customFormat="1" ht="24.75" customHeight="1">
      <c r="B7" s="70" t="s">
        <v>28</v>
      </c>
      <c r="C7" s="70"/>
      <c r="D7" s="70"/>
      <c r="F7" s="78"/>
      <c r="G7" s="78"/>
      <c r="H7" s="78"/>
      <c r="I7" s="78"/>
      <c r="J7" s="78"/>
      <c r="K7" s="78"/>
      <c r="L7" s="78"/>
      <c r="M7" s="78"/>
      <c r="N7" s="78"/>
      <c r="O7" s="78"/>
      <c r="P7" s="4"/>
      <c r="Q7" s="4"/>
      <c r="R7" s="4"/>
      <c r="S7" s="4"/>
    </row>
    <row r="8" spans="2:15" ht="21.75" customHeight="1" thickBot="1">
      <c r="B8" s="36"/>
      <c r="C8" s="30" t="str">
        <f>"R"&amp;$C$5-1&amp;"．４月"</f>
        <v>R2．４月</v>
      </c>
      <c r="D8" s="30" t="str">
        <f>"R"&amp;$C$5-1&amp;"．５月"</f>
        <v>R2．５月</v>
      </c>
      <c r="E8" s="30" t="str">
        <f>"R"&amp;$C$5-1&amp;"．６月"</f>
        <v>R2．６月</v>
      </c>
      <c r="F8" s="30" t="str">
        <f>"R"&amp;$C$5-1&amp;"．７月"</f>
        <v>R2．７月</v>
      </c>
      <c r="G8" s="30" t="str">
        <f>"R"&amp;$C$5-1&amp;"．８月"</f>
        <v>R2．８月</v>
      </c>
      <c r="H8" s="30" t="str">
        <f>"R"&amp;$C$5-1&amp;"．９月"</f>
        <v>R2．９月</v>
      </c>
      <c r="I8" s="30" t="str">
        <f>"R"&amp;$C$5-1&amp;"．10月"</f>
        <v>R2．10月</v>
      </c>
      <c r="J8" s="30" t="str">
        <f>"R"&amp;$C$5-1&amp;"．11月"</f>
        <v>R2．11月</v>
      </c>
      <c r="K8" s="30" t="str">
        <f>"R"&amp;$C$5-1&amp;"．12月"</f>
        <v>R2．12月</v>
      </c>
      <c r="L8" s="30" t="str">
        <f>"R"&amp;$C$5&amp;"．１月"</f>
        <v>R3．１月</v>
      </c>
      <c r="M8" s="30" t="str">
        <f>"R"&amp;$C$5&amp;"．２月"</f>
        <v>R3．２月</v>
      </c>
      <c r="N8" s="7" t="s">
        <v>15</v>
      </c>
      <c r="O8" s="8" t="s">
        <v>16</v>
      </c>
    </row>
    <row r="9" spans="2:18" ht="64.5" customHeight="1" thickBot="1">
      <c r="B9" s="58" t="s">
        <v>38</v>
      </c>
      <c r="C9" s="38"/>
      <c r="D9" s="38"/>
      <c r="E9" s="38"/>
      <c r="F9" s="38"/>
      <c r="G9" s="38"/>
      <c r="H9" s="38"/>
      <c r="I9" s="38"/>
      <c r="J9" s="38"/>
      <c r="K9" s="38"/>
      <c r="L9" s="38"/>
      <c r="M9" s="38"/>
      <c r="N9" s="39">
        <f>SUM(C9:M9)</f>
        <v>0</v>
      </c>
      <c r="O9" s="40">
        <f>_xlfn.IFERROR(AVERAGE(C9:M9),"")</f>
      </c>
      <c r="P9" s="9"/>
      <c r="R9" s="16"/>
    </row>
    <row r="10" spans="2:18" ht="64.5" customHeight="1" thickBot="1">
      <c r="B10" s="59" t="s">
        <v>30</v>
      </c>
      <c r="C10" s="35"/>
      <c r="D10" s="35"/>
      <c r="E10" s="35"/>
      <c r="F10" s="35"/>
      <c r="G10" s="35"/>
      <c r="H10" s="35"/>
      <c r="I10" s="35"/>
      <c r="J10" s="35"/>
      <c r="K10" s="35"/>
      <c r="L10" s="35"/>
      <c r="M10" s="35"/>
      <c r="N10" s="37">
        <f>SUM(C10:M10)</f>
        <v>0</v>
      </c>
      <c r="O10" s="37">
        <f>_xlfn.IFERROR(AVERAGE(C10:M10),"")</f>
      </c>
      <c r="P10" s="10" t="s">
        <v>17</v>
      </c>
      <c r="Q10" s="33">
        <f>_xlfn.IFERROR(ROUNDDOWN(O10/O9,4),"")</f>
      </c>
      <c r="R10" s="16" t="s">
        <v>34</v>
      </c>
    </row>
    <row r="11" spans="2:18" ht="64.5" customHeight="1" thickBot="1">
      <c r="B11" s="60" t="s">
        <v>31</v>
      </c>
      <c r="C11" s="29"/>
      <c r="D11" s="29"/>
      <c r="E11" s="29"/>
      <c r="F11" s="29"/>
      <c r="G11" s="29"/>
      <c r="H11" s="29"/>
      <c r="I11" s="29"/>
      <c r="J11" s="29"/>
      <c r="K11" s="29"/>
      <c r="L11" s="29"/>
      <c r="M11" s="29"/>
      <c r="N11" s="34">
        <f>SUM(C11:M11)</f>
        <v>0</v>
      </c>
      <c r="O11" s="34">
        <f>_xlfn.IFERROR(AVERAGE(C11:M11),"")</f>
      </c>
      <c r="P11" s="10" t="s">
        <v>17</v>
      </c>
      <c r="Q11" s="33">
        <f>_xlfn.IFERROR(ROUNDDOWN(O11/O9,4),"")</f>
      </c>
      <c r="R11" s="16" t="s">
        <v>35</v>
      </c>
    </row>
    <row r="12" spans="2:18" s="14" customFormat="1" ht="29.25" customHeight="1">
      <c r="B12" s="70" t="s">
        <v>18</v>
      </c>
      <c r="C12" s="70"/>
      <c r="D12" s="70"/>
      <c r="E12" s="11"/>
      <c r="F12" s="11"/>
      <c r="G12" s="11"/>
      <c r="H12" s="11"/>
      <c r="I12" s="11"/>
      <c r="J12" s="11"/>
      <c r="K12" s="12"/>
      <c r="L12" s="12"/>
      <c r="M12" s="12"/>
      <c r="N12" s="79" t="s">
        <v>19</v>
      </c>
      <c r="O12" s="79"/>
      <c r="P12" s="10"/>
      <c r="Q12" s="13"/>
      <c r="R12" s="16"/>
    </row>
    <row r="13" spans="2:15" ht="21.75" customHeight="1" thickBot="1">
      <c r="B13" s="6"/>
      <c r="C13" s="31" t="str">
        <f>"H"&amp;$C$5-1&amp;"．４月"</f>
        <v>H2．４月</v>
      </c>
      <c r="D13" s="31" t="str">
        <f>"H"&amp;$C$5-1&amp;"．５月"</f>
        <v>H2．５月</v>
      </c>
      <c r="E13" s="31" t="str">
        <f>"H"&amp;$C$5-1&amp;"．６月"</f>
        <v>H2．６月</v>
      </c>
      <c r="F13" s="31" t="str">
        <f>"H"&amp;$C$5-1&amp;"．７月"</f>
        <v>H2．７月</v>
      </c>
      <c r="G13" s="31" t="str">
        <f>"H"&amp;$C$5-1&amp;"．８月"</f>
        <v>H2．８月</v>
      </c>
      <c r="H13" s="31" t="str">
        <f>"H"&amp;$C$5-1&amp;"．９月"</f>
        <v>H2．９月</v>
      </c>
      <c r="I13" s="31" t="str">
        <f>"H"&amp;$C$5-1&amp;"．10月"</f>
        <v>H2．10月</v>
      </c>
      <c r="J13" s="31" t="str">
        <f>"H"&amp;$C$5-1&amp;"．11月"</f>
        <v>H2．11月</v>
      </c>
      <c r="K13" s="31" t="str">
        <f>"H"&amp;$C$5-1&amp;"．12月"</f>
        <v>H2．12月</v>
      </c>
      <c r="L13" s="31" t="str">
        <f>"H"&amp;$C$5&amp;"．１月"</f>
        <v>H3．１月</v>
      </c>
      <c r="M13" s="31" t="str">
        <f>"H"&amp;$C$5&amp;"．２月"</f>
        <v>H3．２月</v>
      </c>
      <c r="N13" s="8" t="s">
        <v>15</v>
      </c>
      <c r="O13" s="15" t="s">
        <v>16</v>
      </c>
    </row>
    <row r="14" spans="2:18" ht="64.5" customHeight="1" thickBot="1">
      <c r="B14" s="61" t="s">
        <v>32</v>
      </c>
      <c r="C14" s="29"/>
      <c r="D14" s="29"/>
      <c r="E14" s="29"/>
      <c r="F14" s="29"/>
      <c r="G14" s="29"/>
      <c r="H14" s="29"/>
      <c r="I14" s="29"/>
      <c r="J14" s="29"/>
      <c r="K14" s="29"/>
      <c r="L14" s="29"/>
      <c r="M14" s="29"/>
      <c r="N14" s="34">
        <f>SUM(C14:M14)</f>
        <v>0</v>
      </c>
      <c r="O14" s="34">
        <f>_xlfn.IFERROR(AVERAGE(C14:M14),"")</f>
      </c>
      <c r="P14" s="10" t="s">
        <v>17</v>
      </c>
      <c r="Q14" s="33">
        <f>_xlfn.IFERROR(ROUNDDOWN(O14/O9,4),"")</f>
      </c>
      <c r="R14" s="16" t="s">
        <v>33</v>
      </c>
    </row>
    <row r="15" spans="2:18" s="14" customFormat="1" ht="29.25" customHeight="1">
      <c r="B15" s="70" t="s">
        <v>20</v>
      </c>
      <c r="C15" s="70"/>
      <c r="D15" s="70"/>
      <c r="E15" s="11"/>
      <c r="F15" s="11"/>
      <c r="G15" s="11"/>
      <c r="H15" s="11"/>
      <c r="I15" s="11"/>
      <c r="J15" s="11"/>
      <c r="K15" s="12"/>
      <c r="L15" s="12"/>
      <c r="M15" s="12"/>
      <c r="N15" s="79" t="s">
        <v>19</v>
      </c>
      <c r="O15" s="79"/>
      <c r="P15" s="10"/>
      <c r="Q15" s="13"/>
      <c r="R15" s="17"/>
    </row>
    <row r="16" spans="2:15" ht="21.75" customHeight="1">
      <c r="B16" s="6"/>
      <c r="C16" s="31" t="str">
        <f>"H"&amp;$C$5-1&amp;"．４月"</f>
        <v>H2．４月</v>
      </c>
      <c r="D16" s="31" t="str">
        <f>"H"&amp;$C$5-1&amp;"．５月"</f>
        <v>H2．５月</v>
      </c>
      <c r="E16" s="31" t="str">
        <f>"H"&amp;$C$5-1&amp;"．６月"</f>
        <v>H2．６月</v>
      </c>
      <c r="F16" s="31" t="str">
        <f>"H"&amp;$C$5-1&amp;"．７月"</f>
        <v>H2．７月</v>
      </c>
      <c r="G16" s="31" t="str">
        <f>"H"&amp;$C$5-1&amp;"．８月"</f>
        <v>H2．８月</v>
      </c>
      <c r="H16" s="31" t="str">
        <f>"H"&amp;$C$5-1&amp;"．９月"</f>
        <v>H2．９月</v>
      </c>
      <c r="I16" s="31" t="str">
        <f>"H"&amp;$C$5-1&amp;"．10月"</f>
        <v>H2．10月</v>
      </c>
      <c r="J16" s="31" t="str">
        <f>"H"&amp;$C$5-1&amp;"．11月"</f>
        <v>H2．11月</v>
      </c>
      <c r="K16" s="31" t="str">
        <f>"H"&amp;$C$5-1&amp;"．12月"</f>
        <v>H2．12月</v>
      </c>
      <c r="L16" s="31" t="str">
        <f>"H"&amp;$C$5&amp;"．１月"</f>
        <v>H3．１月</v>
      </c>
      <c r="M16" s="31" t="str">
        <f>"H"&amp;$C$5&amp;"．２月"</f>
        <v>H3．２月</v>
      </c>
      <c r="N16" s="8" t="s">
        <v>15</v>
      </c>
      <c r="O16" s="15" t="s">
        <v>16</v>
      </c>
    </row>
    <row r="17" spans="2:18" ht="47.25" customHeight="1" thickBot="1">
      <c r="B17" s="62" t="s">
        <v>36</v>
      </c>
      <c r="C17" s="42"/>
      <c r="D17" s="42"/>
      <c r="E17" s="42"/>
      <c r="F17" s="42"/>
      <c r="G17" s="42"/>
      <c r="H17" s="42"/>
      <c r="I17" s="42"/>
      <c r="J17" s="42"/>
      <c r="K17" s="42"/>
      <c r="L17" s="42"/>
      <c r="M17" s="42"/>
      <c r="N17" s="43">
        <f>SUM(C17:M17)</f>
        <v>0</v>
      </c>
      <c r="O17" s="43">
        <f>_xlfn.IFERROR(AVERAGE(C17:M17),"")</f>
      </c>
      <c r="P17" s="10" t="s">
        <v>17</v>
      </c>
      <c r="Q17" s="33">
        <f>_xlfn.IFERROR(ROUNDDOWN(O17/O9,4),"")</f>
      </c>
      <c r="R17" s="16" t="s">
        <v>37</v>
      </c>
    </row>
    <row r="18" spans="2:17" ht="64.5" customHeight="1" thickBot="1">
      <c r="B18" s="64" t="s">
        <v>39</v>
      </c>
      <c r="C18" s="44"/>
      <c r="D18" s="44"/>
      <c r="E18" s="44"/>
      <c r="F18" s="44"/>
      <c r="G18" s="44"/>
      <c r="H18" s="44"/>
      <c r="I18" s="44"/>
      <c r="J18" s="44"/>
      <c r="K18" s="44"/>
      <c r="L18" s="44"/>
      <c r="M18" s="44"/>
      <c r="N18" s="65">
        <f>SUM(C18:M18)</f>
        <v>0</v>
      </c>
      <c r="O18" s="45">
        <f>_xlfn.IFERROR(AVERAGE(C18:M18),"")</f>
      </c>
      <c r="P18" s="10"/>
      <c r="Q18" s="13"/>
    </row>
    <row r="19" spans="2:18" ht="64.5" customHeight="1" thickBot="1">
      <c r="B19" s="63" t="s">
        <v>40</v>
      </c>
      <c r="C19" s="46"/>
      <c r="D19" s="46"/>
      <c r="E19" s="46"/>
      <c r="F19" s="46"/>
      <c r="G19" s="46"/>
      <c r="H19" s="46"/>
      <c r="I19" s="46"/>
      <c r="J19" s="46"/>
      <c r="K19" s="46"/>
      <c r="L19" s="46"/>
      <c r="M19" s="48"/>
      <c r="N19" s="66">
        <f>SUM(C19:M19)</f>
        <v>0</v>
      </c>
      <c r="O19" s="49">
        <f>_xlfn.IFERROR(AVERAGE(C19:M19),"")</f>
      </c>
      <c r="P19" s="10" t="s">
        <v>17</v>
      </c>
      <c r="Q19" s="33">
        <f>_xlfn.IFERROR(ROUNDDOWN(O19/O18,4),"")</f>
      </c>
      <c r="R19" s="16" t="s">
        <v>43</v>
      </c>
    </row>
    <row r="20" spans="2:18" ht="64.5" customHeight="1" thickBot="1">
      <c r="B20" s="64" t="s">
        <v>41</v>
      </c>
      <c r="C20" s="44"/>
      <c r="D20" s="44"/>
      <c r="E20" s="44"/>
      <c r="F20" s="44"/>
      <c r="G20" s="44"/>
      <c r="H20" s="44"/>
      <c r="I20" s="44"/>
      <c r="J20" s="44"/>
      <c r="K20" s="44"/>
      <c r="L20" s="44"/>
      <c r="M20" s="44"/>
      <c r="N20" s="65">
        <f>SUM(C20:M20)</f>
        <v>0</v>
      </c>
      <c r="O20" s="45">
        <f>_xlfn.IFERROR(AVERAGE(C20:M20),"")</f>
      </c>
      <c r="P20" s="10"/>
      <c r="Q20" s="41"/>
      <c r="R20" s="16"/>
    </row>
    <row r="21" spans="2:18" ht="64.5" customHeight="1" thickBot="1">
      <c r="B21" s="63" t="s">
        <v>42</v>
      </c>
      <c r="C21" s="48"/>
      <c r="D21" s="48"/>
      <c r="E21" s="48"/>
      <c r="F21" s="48"/>
      <c r="G21" s="48"/>
      <c r="H21" s="48"/>
      <c r="I21" s="48"/>
      <c r="J21" s="48"/>
      <c r="K21" s="48"/>
      <c r="L21" s="48"/>
      <c r="M21" s="48"/>
      <c r="N21" s="67">
        <f>SUM(C21:M21)</f>
        <v>0</v>
      </c>
      <c r="O21" s="47">
        <f>_xlfn.IFERROR(AVERAGE(C21:M21),"")</f>
      </c>
      <c r="P21" s="10" t="s">
        <v>17</v>
      </c>
      <c r="Q21" s="33">
        <f>_xlfn.IFERROR(ROUNDDOWN(O21/O20,4),"")</f>
      </c>
      <c r="R21" s="16" t="s">
        <v>21</v>
      </c>
    </row>
    <row r="23" spans="2:19" s="2" customFormat="1" ht="40.5" customHeight="1">
      <c r="B23" s="73" t="s">
        <v>12</v>
      </c>
      <c r="C23" s="73"/>
      <c r="D23" s="73"/>
      <c r="E23" s="73"/>
      <c r="F23" s="73"/>
      <c r="G23" s="73"/>
      <c r="H23" s="73"/>
      <c r="I23" s="73"/>
      <c r="J23" s="73"/>
      <c r="K23" s="73"/>
      <c r="L23" s="73"/>
      <c r="M23" s="73"/>
      <c r="N23" s="73"/>
      <c r="O23" s="73"/>
      <c r="P23" s="73"/>
      <c r="Q23" s="73"/>
      <c r="R23" s="73"/>
      <c r="S23" s="1"/>
    </row>
    <row r="24" spans="2:18" ht="37.5" customHeight="1">
      <c r="B24" s="71" t="s">
        <v>27</v>
      </c>
      <c r="C24" s="71"/>
      <c r="D24" s="71"/>
      <c r="E24" s="71"/>
      <c r="F24" s="71"/>
      <c r="G24" s="71"/>
      <c r="H24" s="71"/>
      <c r="I24" s="71"/>
      <c r="J24" s="71"/>
      <c r="K24" s="71"/>
      <c r="L24" s="71"/>
      <c r="M24" s="71"/>
      <c r="N24" s="71"/>
      <c r="O24" s="71"/>
      <c r="P24" s="72"/>
      <c r="Q24" s="72"/>
      <c r="R24" s="72"/>
    </row>
    <row r="25" spans="2:19" s="2" customFormat="1" ht="15" customHeight="1" thickBot="1">
      <c r="B25" s="4"/>
      <c r="C25" s="4"/>
      <c r="D25" s="4"/>
      <c r="E25" s="4"/>
      <c r="F25" s="4"/>
      <c r="G25" s="4"/>
      <c r="H25" s="4"/>
      <c r="I25" s="4"/>
      <c r="J25" s="4"/>
      <c r="K25" s="4"/>
      <c r="L25" s="4"/>
      <c r="M25" s="4"/>
      <c r="N25" s="4"/>
      <c r="O25" s="4"/>
      <c r="P25" s="4"/>
      <c r="Q25" s="4"/>
      <c r="R25" s="4"/>
      <c r="S25" s="4"/>
    </row>
    <row r="26" spans="2:19" s="2" customFormat="1" ht="23.25" customHeight="1" thickBot="1">
      <c r="B26" s="18" t="s">
        <v>22</v>
      </c>
      <c r="C26" s="26">
        <v>12</v>
      </c>
      <c r="D26" s="19" t="s">
        <v>23</v>
      </c>
      <c r="E26" s="20"/>
      <c r="F26" s="20"/>
      <c r="H26" s="76" t="s">
        <v>24</v>
      </c>
      <c r="I26" s="76"/>
      <c r="J26" s="76"/>
      <c r="K26" s="76"/>
      <c r="L26" s="76"/>
      <c r="M26" s="76"/>
      <c r="N26" s="76"/>
      <c r="O26" s="76"/>
      <c r="P26" s="76"/>
      <c r="Q26" s="76"/>
      <c r="R26" s="76"/>
      <c r="S26" s="4"/>
    </row>
    <row r="27" spans="2:19" s="2" customFormat="1" ht="6.75" customHeight="1">
      <c r="B27" s="4"/>
      <c r="C27" s="4"/>
      <c r="D27" s="4"/>
      <c r="E27" s="4"/>
      <c r="F27" s="4"/>
      <c r="G27" s="21"/>
      <c r="H27" s="76"/>
      <c r="I27" s="76"/>
      <c r="J27" s="76"/>
      <c r="K27" s="76"/>
      <c r="L27" s="76"/>
      <c r="M27" s="76"/>
      <c r="N27" s="76"/>
      <c r="O27" s="76"/>
      <c r="P27" s="76"/>
      <c r="Q27" s="76"/>
      <c r="R27" s="76"/>
      <c r="S27" s="4"/>
    </row>
    <row r="28" spans="2:19" s="2" customFormat="1" ht="23.25" customHeight="1">
      <c r="B28" s="70" t="s">
        <v>28</v>
      </c>
      <c r="C28" s="70"/>
      <c r="D28" s="70"/>
      <c r="E28" s="4"/>
      <c r="F28" s="4"/>
      <c r="G28" s="22"/>
      <c r="H28" s="76"/>
      <c r="I28" s="76"/>
      <c r="J28" s="76"/>
      <c r="K28" s="76"/>
      <c r="L28" s="76"/>
      <c r="M28" s="76"/>
      <c r="N28" s="76"/>
      <c r="O28" s="76"/>
      <c r="P28" s="76"/>
      <c r="Q28" s="76"/>
      <c r="R28" s="76"/>
      <c r="S28" s="4"/>
    </row>
    <row r="29" spans="2:18" ht="21.75" customHeight="1" thickBot="1">
      <c r="B29" s="36"/>
      <c r="C29" s="68" t="str">
        <f>VLOOKUP($C$26,$B$44:$E$55,2,FALSE)</f>
        <v>９月</v>
      </c>
      <c r="D29" s="68" t="str">
        <f>VLOOKUP($C$26,$B$44:$E$55,3,FALSE)</f>
        <v>１０月</v>
      </c>
      <c r="E29" s="68" t="str">
        <f>VLOOKUP($C$26,$B$44:$E$55,4,FALSE)</f>
        <v>１１月</v>
      </c>
      <c r="F29" s="8" t="s">
        <v>15</v>
      </c>
      <c r="G29" s="8" t="s">
        <v>16</v>
      </c>
      <c r="L29" s="84" t="s">
        <v>25</v>
      </c>
      <c r="M29" s="85"/>
      <c r="N29" s="85"/>
      <c r="O29" s="85"/>
      <c r="P29" s="85"/>
      <c r="Q29" s="85"/>
      <c r="R29" s="86"/>
    </row>
    <row r="30" spans="2:18" ht="64.5" customHeight="1" thickBot="1">
      <c r="B30" s="58" t="s">
        <v>38</v>
      </c>
      <c r="C30" s="38"/>
      <c r="D30" s="38"/>
      <c r="E30" s="38"/>
      <c r="F30" s="39">
        <f>SUM(C30:E30)</f>
        <v>0</v>
      </c>
      <c r="G30" s="40">
        <f>F30/3</f>
        <v>0</v>
      </c>
      <c r="H30" s="9"/>
      <c r="K30" s="50"/>
      <c r="L30" s="87"/>
      <c r="M30" s="88"/>
      <c r="N30" s="88"/>
      <c r="O30" s="88"/>
      <c r="P30" s="88"/>
      <c r="Q30" s="88"/>
      <c r="R30" s="89"/>
    </row>
    <row r="31" spans="2:18" ht="64.5" customHeight="1" thickBot="1">
      <c r="B31" s="59" t="s">
        <v>30</v>
      </c>
      <c r="C31" s="35"/>
      <c r="D31" s="35"/>
      <c r="E31" s="35"/>
      <c r="F31" s="37">
        <f>SUM(C31:E31)</f>
        <v>0</v>
      </c>
      <c r="G31" s="37">
        <f>F31/3</f>
        <v>0</v>
      </c>
      <c r="H31" s="10" t="s">
        <v>17</v>
      </c>
      <c r="I31" s="33">
        <f>_xlfn.IFERROR(ROUNDDOWN(G31/G30,4),"")</f>
      </c>
      <c r="J31" s="80" t="s">
        <v>34</v>
      </c>
      <c r="K31" s="81"/>
      <c r="L31" s="87"/>
      <c r="M31" s="88"/>
      <c r="N31" s="88"/>
      <c r="O31" s="88"/>
      <c r="P31" s="88"/>
      <c r="Q31" s="88"/>
      <c r="R31" s="89"/>
    </row>
    <row r="32" spans="2:18" ht="64.5" customHeight="1" thickBot="1">
      <c r="B32" s="60" t="s">
        <v>31</v>
      </c>
      <c r="C32" s="29"/>
      <c r="D32" s="29"/>
      <c r="E32" s="29"/>
      <c r="F32" s="34">
        <f>SUM(C32:E32)</f>
        <v>0</v>
      </c>
      <c r="G32" s="34">
        <f>F32/3</f>
        <v>0</v>
      </c>
      <c r="H32" s="10" t="s">
        <v>17</v>
      </c>
      <c r="I32" s="51">
        <f>_xlfn.IFERROR(ROUNDDOWN(G32/G30,4),"")</f>
      </c>
      <c r="J32" s="82" t="s">
        <v>35</v>
      </c>
      <c r="K32" s="83"/>
      <c r="L32" s="87"/>
      <c r="M32" s="88"/>
      <c r="N32" s="88"/>
      <c r="O32" s="88"/>
      <c r="P32" s="88"/>
      <c r="Q32" s="88"/>
      <c r="R32" s="89"/>
    </row>
    <row r="33" spans="1:18" ht="39.75" customHeight="1">
      <c r="A33" s="14"/>
      <c r="B33" s="70" t="s">
        <v>44</v>
      </c>
      <c r="C33" s="70"/>
      <c r="D33" s="70"/>
      <c r="E33" s="23"/>
      <c r="F33" s="79" t="s">
        <v>19</v>
      </c>
      <c r="G33" s="79"/>
      <c r="H33" s="10"/>
      <c r="I33" s="95"/>
      <c r="J33" s="69"/>
      <c r="K33" s="24"/>
      <c r="L33" s="87"/>
      <c r="M33" s="88"/>
      <c r="N33" s="88"/>
      <c r="O33" s="88"/>
      <c r="P33" s="88"/>
      <c r="Q33" s="88"/>
      <c r="R33" s="89"/>
    </row>
    <row r="34" spans="2:18" ht="21.75" customHeight="1" thickBot="1">
      <c r="B34" s="6"/>
      <c r="C34" s="32" t="str">
        <f>VLOOKUP($C$26,$B$44:$E$55,2,FALSE)</f>
        <v>９月</v>
      </c>
      <c r="D34" s="32" t="str">
        <f>VLOOKUP($C$26,$B$44:$E$55,3,FALSE)</f>
        <v>１０月</v>
      </c>
      <c r="E34" s="32" t="str">
        <f>VLOOKUP($C$26,$B$44:$E$55,4,FALSE)</f>
        <v>１１月</v>
      </c>
      <c r="F34" s="8" t="s">
        <v>15</v>
      </c>
      <c r="G34" s="15" t="s">
        <v>16</v>
      </c>
      <c r="L34" s="87"/>
      <c r="M34" s="88"/>
      <c r="N34" s="88"/>
      <c r="O34" s="88"/>
      <c r="P34" s="88"/>
      <c r="Q34" s="88"/>
      <c r="R34" s="89"/>
    </row>
    <row r="35" spans="2:18" ht="64.5" customHeight="1" thickBot="1">
      <c r="B35" s="61" t="s">
        <v>32</v>
      </c>
      <c r="C35" s="29"/>
      <c r="D35" s="29"/>
      <c r="E35" s="29"/>
      <c r="F35" s="34">
        <f>SUM(C35:E35)</f>
        <v>0</v>
      </c>
      <c r="G35" s="34">
        <f>F35/3</f>
        <v>0</v>
      </c>
      <c r="H35" s="10" t="s">
        <v>17</v>
      </c>
      <c r="I35" s="51">
        <f>_xlfn.IFERROR(ROUNDDOWN(G35/G30,4),"")</f>
      </c>
      <c r="J35" s="82" t="s">
        <v>33</v>
      </c>
      <c r="K35" s="83"/>
      <c r="L35" s="87"/>
      <c r="M35" s="88"/>
      <c r="N35" s="88"/>
      <c r="O35" s="88"/>
      <c r="P35" s="88"/>
      <c r="Q35" s="88"/>
      <c r="R35" s="89"/>
    </row>
    <row r="36" spans="1:18" ht="39.75" customHeight="1">
      <c r="A36" s="14"/>
      <c r="B36" s="70" t="s">
        <v>45</v>
      </c>
      <c r="C36" s="70"/>
      <c r="D36" s="70"/>
      <c r="E36" s="23"/>
      <c r="F36" s="79" t="s">
        <v>19</v>
      </c>
      <c r="G36" s="79"/>
      <c r="H36" s="10"/>
      <c r="I36" s="69"/>
      <c r="J36" s="69"/>
      <c r="K36" s="24"/>
      <c r="L36" s="90"/>
      <c r="M36" s="91"/>
      <c r="N36" s="91"/>
      <c r="O36" s="91"/>
      <c r="P36" s="91"/>
      <c r="Q36" s="91"/>
      <c r="R36" s="92"/>
    </row>
    <row r="37" spans="2:7" ht="21.75" customHeight="1" thickBot="1">
      <c r="B37" s="6"/>
      <c r="C37" s="15" t="str">
        <f>VLOOKUP($C$26,$B$44:$E$55,2,FALSE)</f>
        <v>９月</v>
      </c>
      <c r="D37" s="15" t="str">
        <f>VLOOKUP($C$26,$B$44:$E$55,3,FALSE)</f>
        <v>１０月</v>
      </c>
      <c r="E37" s="15" t="str">
        <f>VLOOKUP($C$26,$B$44:$E$55,4,FALSE)</f>
        <v>１１月</v>
      </c>
      <c r="F37" s="8" t="s">
        <v>15</v>
      </c>
      <c r="G37" s="15" t="s">
        <v>16</v>
      </c>
    </row>
    <row r="38" spans="2:11" ht="64.5" customHeight="1" thickBot="1">
      <c r="B38" s="62" t="s">
        <v>36</v>
      </c>
      <c r="C38" s="52"/>
      <c r="D38" s="52"/>
      <c r="E38" s="52"/>
      <c r="F38" s="53">
        <f>SUM(C38:E38)</f>
        <v>0</v>
      </c>
      <c r="G38" s="53">
        <f>F38/3</f>
        <v>0</v>
      </c>
      <c r="H38" s="10" t="s">
        <v>17</v>
      </c>
      <c r="I38" s="33">
        <f>_xlfn.IFERROR(ROUNDDOWN(G38/G30,4),"")</f>
      </c>
      <c r="J38" s="82" t="s">
        <v>37</v>
      </c>
      <c r="K38" s="83"/>
    </row>
    <row r="39" spans="2:10" ht="64.5" customHeight="1" thickBot="1">
      <c r="B39" s="64" t="s">
        <v>39</v>
      </c>
      <c r="C39" s="44"/>
      <c r="D39" s="44"/>
      <c r="E39" s="44"/>
      <c r="F39" s="54">
        <f>SUM(C39:E39)</f>
        <v>0</v>
      </c>
      <c r="G39" s="55">
        <f>F39/3</f>
        <v>0</v>
      </c>
      <c r="H39" s="10"/>
      <c r="I39" s="13"/>
      <c r="J39" s="25"/>
    </row>
    <row r="40" spans="2:17" ht="64.5" customHeight="1" thickBot="1">
      <c r="B40" s="63" t="s">
        <v>40</v>
      </c>
      <c r="C40" s="48"/>
      <c r="D40" s="48"/>
      <c r="E40" s="48"/>
      <c r="F40" s="56">
        <f>SUM(C40:E40)</f>
        <v>0</v>
      </c>
      <c r="G40" s="57">
        <f>F40/3</f>
        <v>0</v>
      </c>
      <c r="H40" s="10" t="s">
        <v>17</v>
      </c>
      <c r="I40" s="33">
        <f>_xlfn.IFERROR(ROUNDDOWN(G40/G39,4),"")</f>
      </c>
      <c r="J40" s="16" t="s">
        <v>43</v>
      </c>
      <c r="Q40" s="14"/>
    </row>
    <row r="41" spans="2:10" ht="64.5" customHeight="1" thickBot="1">
      <c r="B41" s="64" t="s">
        <v>41</v>
      </c>
      <c r="C41" s="44"/>
      <c r="D41" s="44"/>
      <c r="E41" s="44"/>
      <c r="F41" s="54">
        <f>SUM(C41:E41)</f>
        <v>0</v>
      </c>
      <c r="G41" s="55">
        <f>F41/3</f>
        <v>0</v>
      </c>
      <c r="H41" s="10"/>
      <c r="I41" s="13"/>
      <c r="J41" s="25"/>
    </row>
    <row r="42" spans="2:13" ht="64.5" customHeight="1" thickBot="1">
      <c r="B42" s="63" t="s">
        <v>42</v>
      </c>
      <c r="C42" s="48"/>
      <c r="D42" s="48"/>
      <c r="E42" s="48"/>
      <c r="F42" s="56">
        <f>SUM(C42:E42)</f>
        <v>0</v>
      </c>
      <c r="G42" s="57">
        <f>F42/3</f>
        <v>0</v>
      </c>
      <c r="H42" s="10" t="s">
        <v>17</v>
      </c>
      <c r="I42" s="33">
        <f>_xlfn.IFERROR(ROUNDDOWN(G42/G41,4),"")</f>
      </c>
      <c r="J42" s="82" t="s">
        <v>21</v>
      </c>
      <c r="K42" s="83"/>
      <c r="L42" s="83"/>
      <c r="M42" s="14"/>
    </row>
    <row r="44" spans="2:5" ht="20.25" customHeight="1" hidden="1">
      <c r="B44" s="27">
        <v>1</v>
      </c>
      <c r="C44" s="28" t="s">
        <v>0</v>
      </c>
      <c r="D44" s="28" t="s">
        <v>1</v>
      </c>
      <c r="E44" s="28" t="s">
        <v>2</v>
      </c>
    </row>
    <row r="45" spans="2:5" ht="20.25" customHeight="1" hidden="1">
      <c r="B45" s="27">
        <v>2</v>
      </c>
      <c r="C45" s="28" t="s">
        <v>1</v>
      </c>
      <c r="D45" s="28" t="s">
        <v>2</v>
      </c>
      <c r="E45" s="28" t="s">
        <v>3</v>
      </c>
    </row>
    <row r="46" spans="2:5" ht="20.25" customHeight="1" hidden="1">
      <c r="B46" s="27">
        <v>3</v>
      </c>
      <c r="C46" s="28" t="s">
        <v>2</v>
      </c>
      <c r="D46" s="28" t="s">
        <v>3</v>
      </c>
      <c r="E46" s="28" t="s">
        <v>4</v>
      </c>
    </row>
    <row r="47" spans="2:5" ht="20.25" customHeight="1" hidden="1">
      <c r="B47" s="27">
        <v>4</v>
      </c>
      <c r="C47" s="28" t="s">
        <v>3</v>
      </c>
      <c r="D47" s="28" t="s">
        <v>4</v>
      </c>
      <c r="E47" s="28" t="s">
        <v>5</v>
      </c>
    </row>
    <row r="48" spans="2:5" ht="20.25" customHeight="1" hidden="1">
      <c r="B48" s="27">
        <v>5</v>
      </c>
      <c r="C48" s="28" t="s">
        <v>4</v>
      </c>
      <c r="D48" s="28" t="s">
        <v>5</v>
      </c>
      <c r="E48" s="28" t="s">
        <v>6</v>
      </c>
    </row>
    <row r="49" spans="2:5" ht="20.25" customHeight="1" hidden="1">
      <c r="B49" s="27">
        <v>6</v>
      </c>
      <c r="C49" s="28" t="s">
        <v>5</v>
      </c>
      <c r="D49" s="28" t="s">
        <v>6</v>
      </c>
      <c r="E49" s="28" t="s">
        <v>7</v>
      </c>
    </row>
    <row r="50" spans="2:5" ht="20.25" customHeight="1" hidden="1">
      <c r="B50" s="27">
        <v>7</v>
      </c>
      <c r="C50" s="28" t="s">
        <v>6</v>
      </c>
      <c r="D50" s="28" t="s">
        <v>7</v>
      </c>
      <c r="E50" s="28" t="s">
        <v>8</v>
      </c>
    </row>
    <row r="51" spans="2:5" ht="20.25" customHeight="1" hidden="1">
      <c r="B51" s="27">
        <v>8</v>
      </c>
      <c r="C51" s="28" t="s">
        <v>7</v>
      </c>
      <c r="D51" s="28" t="s">
        <v>8</v>
      </c>
      <c r="E51" s="28" t="s">
        <v>9</v>
      </c>
    </row>
    <row r="52" spans="2:5" ht="20.25" customHeight="1" hidden="1">
      <c r="B52" s="27">
        <v>9</v>
      </c>
      <c r="C52" s="28" t="s">
        <v>8</v>
      </c>
      <c r="D52" s="28" t="s">
        <v>9</v>
      </c>
      <c r="E52" s="28" t="s">
        <v>10</v>
      </c>
    </row>
    <row r="53" spans="2:5" ht="20.25" customHeight="1" hidden="1">
      <c r="B53" s="27">
        <v>10</v>
      </c>
      <c r="C53" s="28" t="s">
        <v>9</v>
      </c>
      <c r="D53" s="28" t="s">
        <v>10</v>
      </c>
      <c r="E53" s="28" t="s">
        <v>11</v>
      </c>
    </row>
    <row r="54" spans="2:5" ht="20.25" customHeight="1" hidden="1">
      <c r="B54" s="27">
        <v>11</v>
      </c>
      <c r="C54" s="28" t="s">
        <v>10</v>
      </c>
      <c r="D54" s="28" t="s">
        <v>11</v>
      </c>
      <c r="E54" s="28" t="s">
        <v>0</v>
      </c>
    </row>
    <row r="55" spans="2:5" ht="20.25" customHeight="1" hidden="1">
      <c r="B55" s="27">
        <v>12</v>
      </c>
      <c r="C55" s="28" t="s">
        <v>11</v>
      </c>
      <c r="D55" s="28" t="s">
        <v>0</v>
      </c>
      <c r="E55" s="28" t="s">
        <v>1</v>
      </c>
    </row>
  </sheetData>
  <sheetProtection formatCells="0" formatColumns="0" formatRows="0" insertColumns="0" insertRows="0" insertHyperlinks="0"/>
  <mergeCells count="25">
    <mergeCell ref="J38:K38"/>
    <mergeCell ref="J42:L42"/>
    <mergeCell ref="L29:R36"/>
    <mergeCell ref="B3:R3"/>
    <mergeCell ref="B23:R23"/>
    <mergeCell ref="I33:J33"/>
    <mergeCell ref="B36:D36"/>
    <mergeCell ref="F36:G36"/>
    <mergeCell ref="N15:O15"/>
    <mergeCell ref="B28:D28"/>
    <mergeCell ref="B33:D33"/>
    <mergeCell ref="F33:G33"/>
    <mergeCell ref="J31:K31"/>
    <mergeCell ref="J32:K32"/>
    <mergeCell ref="J35:K35"/>
    <mergeCell ref="I36:J36"/>
    <mergeCell ref="B15:D15"/>
    <mergeCell ref="B24:R24"/>
    <mergeCell ref="B1:R1"/>
    <mergeCell ref="D5:E5"/>
    <mergeCell ref="F5:O7"/>
    <mergeCell ref="B7:D7"/>
    <mergeCell ref="B12:D12"/>
    <mergeCell ref="N12:O12"/>
    <mergeCell ref="H26:R28"/>
  </mergeCells>
  <conditionalFormatting sqref="N9:N11 N14:N16 N18:N21 F30:G32 F35:G35 F38:G42">
    <cfRule type="cellIs" priority="2" dxfId="2" operator="equal" stopIfTrue="1">
      <formula>0</formula>
    </cfRule>
  </conditionalFormatting>
  <conditionalFormatting sqref="N17">
    <cfRule type="cellIs" priority="1" dxfId="2" operator="equal" stopIfTrue="1">
      <formula>0</formula>
    </cfRule>
  </conditionalFormatting>
  <dataValidations count="2">
    <dataValidation type="decimal" operator="greaterThanOrEqual" allowBlank="1" showInputMessage="1" showErrorMessage="1" imeMode="off" sqref="C30:E32 C9:M11 C17:M21 C38:E42 C14:M14 C35:E35">
      <formula1>0</formula1>
    </dataValidation>
    <dataValidation type="list" allowBlank="1" showInputMessage="1" showErrorMessage="1" sqref="C26">
      <formula1>$B$44:$B$55</formula1>
    </dataValidation>
  </dataValidations>
  <printOptions horizontalCentered="1"/>
  <pageMargins left="0.2755905511811024" right="0.2755905511811024" top="0.8661417322834646" bottom="0.3937007874015748" header="0.2755905511811024" footer="0.5118110236220472"/>
  <pageSetup horizontalDpi="600" verticalDpi="600" orientation="landscape" paperSize="9" scale="62" r:id="rId2"/>
  <rowBreaks count="1" manualBreakCount="1">
    <brk id="22" max="1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河内長野市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寺澤</dc:creator>
  <cp:keywords/>
  <dc:description/>
  <cp:lastModifiedBy>今村　弘志</cp:lastModifiedBy>
  <cp:lastPrinted>2021-04-17T00:56:08Z</cp:lastPrinted>
  <dcterms:created xsi:type="dcterms:W3CDTF">2015-05-29T07:08:19Z</dcterms:created>
  <dcterms:modified xsi:type="dcterms:W3CDTF">2021-04-17T02:07:20Z</dcterms:modified>
  <cp:category/>
  <cp:version/>
  <cp:contentType/>
  <cp:contentStatus/>
</cp:coreProperties>
</file>