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<sst xmlns="http://schemas.openxmlformats.org/spreadsheetml/2006/main" count="2941" uniqueCount="497">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</sst>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3" t="s">
        <v>76</v>
      </c>
      <c r="Z1" s="1013"/>
      <c r="AA1" s="1013"/>
      <c r="AB1" s="1013"/>
      <c r="AC1" s="1013" t="str">
        <f>IF(基本情報入力シート!C33="","",基本情報入力シート!C33)</f>
        <v>○○市</v>
      </c>
      <c r="AD1" s="1013"/>
      <c r="AE1" s="1013"/>
      <c r="AF1" s="1013"/>
      <c r="AG1" s="1013"/>
      <c r="AH1" s="1013"/>
      <c r="AI1" s="1013"/>
      <c r="AJ1" s="1013"/>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4" t="s">
        <v>218</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4">
        <v>5</v>
      </c>
      <c r="W4" s="1014"/>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6" t="s">
        <v>101</v>
      </c>
      <c r="B8" s="1057"/>
      <c r="C8" s="1057"/>
      <c r="D8" s="1057"/>
      <c r="E8" s="1057"/>
      <c r="F8" s="1058"/>
      <c r="G8" s="1059" t="str">
        <f>IF(基本情報入力シート!M37="","",基本情報入力シート!M37)</f>
        <v>○○ケアサービス</v>
      </c>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60"/>
      <c r="AL8" s="256"/>
      <c r="AM8" s="256"/>
      <c r="AN8" s="256"/>
      <c r="AO8" s="256"/>
      <c r="AP8" s="256"/>
      <c r="AQ8" s="256"/>
      <c r="AR8" s="256"/>
      <c r="AS8" s="256"/>
      <c r="AT8" s="256"/>
      <c r="AU8" s="256"/>
      <c r="AV8" s="256"/>
      <c r="AW8" s="256"/>
    </row>
    <row r="9" spans="1:49" s="255" customFormat="1" ht="25.5" customHeight="1">
      <c r="A9" s="1075" t="s">
        <v>100</v>
      </c>
      <c r="B9" s="1076"/>
      <c r="C9" s="1076"/>
      <c r="D9" s="1076"/>
      <c r="E9" s="1076"/>
      <c r="F9" s="1077"/>
      <c r="G9" s="1061" t="str">
        <f>IF(基本情報入力シート!M38="","",基本情報入力シート!M38)</f>
        <v>○○ケアサービス</v>
      </c>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2"/>
      <c r="AL9" s="256"/>
      <c r="AM9" s="256"/>
      <c r="AN9" s="256"/>
      <c r="AO9" s="256"/>
      <c r="AP9" s="256"/>
      <c r="AQ9" s="256"/>
      <c r="AR9" s="256"/>
      <c r="AS9" s="256"/>
      <c r="AT9" s="256"/>
      <c r="AU9" s="256"/>
      <c r="AV9" s="256"/>
      <c r="AW9" s="256"/>
    </row>
    <row r="10" spans="1:49" s="255" customFormat="1" ht="12.75" customHeight="1">
      <c r="A10" s="1069" t="s">
        <v>104</v>
      </c>
      <c r="B10" s="1070"/>
      <c r="C10" s="1070"/>
      <c r="D10" s="1070"/>
      <c r="E10" s="1070"/>
      <c r="F10" s="1071"/>
      <c r="G10" s="257" t="s">
        <v>7</v>
      </c>
      <c r="H10" s="1039" t="str">
        <f>IF(基本情報入力シート!AC39="－","",基本情報入力シート!AC39)</f>
        <v>100－1234</v>
      </c>
      <c r="I10" s="1039"/>
      <c r="J10" s="1039"/>
      <c r="K10" s="1039"/>
      <c r="L10" s="103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0"/>
      <c r="B11" s="1041"/>
      <c r="C11" s="1041"/>
      <c r="D11" s="1041"/>
      <c r="E11" s="1041"/>
      <c r="F11" s="1042"/>
      <c r="G11" s="1065" t="str">
        <f>IF(基本情報入力シート!M40="","",基本情報入力シート!M40)</f>
        <v>千代田区霞が関 1－2－2</v>
      </c>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7"/>
      <c r="AL11" s="256"/>
      <c r="AM11" s="256"/>
      <c r="AN11" s="256"/>
      <c r="AO11" s="256"/>
      <c r="AP11" s="256"/>
      <c r="AQ11" s="256"/>
      <c r="AR11" s="256"/>
      <c r="AS11" s="256"/>
      <c r="AT11" s="256"/>
      <c r="AU11" s="256"/>
      <c r="AV11" s="256"/>
      <c r="AW11" s="256"/>
    </row>
    <row r="12" spans="1:49" s="255" customFormat="1" ht="16.5" customHeight="1">
      <c r="A12" s="1040"/>
      <c r="B12" s="1041"/>
      <c r="C12" s="1041"/>
      <c r="D12" s="1041"/>
      <c r="E12" s="1041"/>
      <c r="F12" s="1042"/>
      <c r="G12" s="1068" t="str">
        <f>IF(基本情報入力シート!M41="","",基本情報入力シート!M41)</f>
        <v>○○ビル 18F</v>
      </c>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4"/>
      <c r="AL12" s="256"/>
      <c r="AM12" s="256"/>
      <c r="AN12" s="256"/>
      <c r="AO12" s="256"/>
      <c r="AP12" s="256"/>
      <c r="AQ12" s="256"/>
      <c r="AR12" s="256"/>
      <c r="AS12" s="256"/>
      <c r="AT12" s="256"/>
      <c r="AU12" s="256"/>
      <c r="AV12" s="256"/>
      <c r="AW12" s="256"/>
    </row>
    <row r="13" spans="1:49" s="255" customFormat="1" ht="13.5" customHeight="1">
      <c r="A13" s="1072" t="s">
        <v>101</v>
      </c>
      <c r="B13" s="1073"/>
      <c r="C13" s="1073"/>
      <c r="D13" s="1073"/>
      <c r="E13" s="1073"/>
      <c r="F13" s="1074"/>
      <c r="G13" s="1059" t="str">
        <f>IF(基本情報入力シート!M44="","",基本情報入力シート!M44)</f>
        <v>コウロウ タロウ</v>
      </c>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60"/>
      <c r="AL13" s="256"/>
      <c r="AM13" s="256"/>
      <c r="AN13" s="256"/>
      <c r="AO13" s="256"/>
      <c r="AP13" s="256"/>
      <c r="AQ13" s="256"/>
      <c r="AR13" s="256"/>
      <c r="AS13" s="256"/>
      <c r="AT13" s="256"/>
      <c r="AU13" s="256"/>
      <c r="AV13" s="256"/>
      <c r="AW13" s="256"/>
    </row>
    <row r="14" spans="1:49" s="255" customFormat="1" ht="27.75" customHeight="1">
      <c r="A14" s="1040" t="s">
        <v>99</v>
      </c>
      <c r="B14" s="1041"/>
      <c r="C14" s="1041"/>
      <c r="D14" s="1041"/>
      <c r="E14" s="1041"/>
      <c r="F14" s="1042"/>
      <c r="G14" s="1063" t="str">
        <f>IF(基本情報入力シート!M45="","",基本情報入力シート!M45)</f>
        <v>厚労 太郎</v>
      </c>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4"/>
      <c r="AL14" s="256"/>
      <c r="AM14" s="256"/>
      <c r="AN14" s="256"/>
      <c r="AO14" s="256"/>
      <c r="AP14" s="256"/>
      <c r="AQ14" s="256"/>
      <c r="AR14" s="256"/>
      <c r="AS14" s="256"/>
      <c r="AT14" s="256"/>
      <c r="AU14" s="256"/>
      <c r="AV14" s="256"/>
      <c r="AW14" s="256"/>
    </row>
    <row r="15" spans="1:49" s="255" customFormat="1" ht="18.75" customHeight="1">
      <c r="A15" s="1043" t="s">
        <v>103</v>
      </c>
      <c r="B15" s="1043"/>
      <c r="C15" s="1043"/>
      <c r="D15" s="1043"/>
      <c r="E15" s="1043"/>
      <c r="F15" s="1043"/>
      <c r="G15" s="844" t="s">
        <v>0</v>
      </c>
      <c r="H15" s="1043"/>
      <c r="I15" s="1043"/>
      <c r="J15" s="1043"/>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2" t="s">
        <v>373</v>
      </c>
      <c r="D19" s="1103"/>
      <c r="E19" s="1103"/>
      <c r="F19" s="1103"/>
      <c r="G19" s="1103"/>
      <c r="H19" s="1103"/>
      <c r="I19" s="1103"/>
      <c r="J19" s="1103"/>
      <c r="K19" s="1103"/>
      <c r="L19" s="1104"/>
      <c r="M19" s="221" t="s">
        <v>284</v>
      </c>
      <c r="N19" s="1132" t="s">
        <v>374</v>
      </c>
      <c r="O19" s="1133"/>
      <c r="P19" s="1133"/>
      <c r="Q19" s="1133"/>
      <c r="R19" s="1133"/>
      <c r="S19" s="1133"/>
      <c r="T19" s="1133"/>
      <c r="U19" s="1133"/>
      <c r="V19" s="1133"/>
      <c r="W19" s="1134"/>
      <c r="X19" s="222" t="s">
        <v>284</v>
      </c>
      <c r="Y19" s="1135" t="s">
        <v>375</v>
      </c>
      <c r="Z19" s="1136"/>
      <c r="AA19" s="1136"/>
      <c r="AB19" s="1136"/>
      <c r="AC19" s="1136"/>
      <c r="AD19" s="1136"/>
      <c r="AE19" s="1136"/>
      <c r="AF19" s="1136"/>
      <c r="AG19" s="1136"/>
      <c r="AH19" s="1136"/>
      <c r="AI19" s="1137"/>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3" t="s">
        <v>391</v>
      </c>
      <c r="C27" s="1123"/>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1123"/>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3" t="s">
        <v>292</v>
      </c>
      <c r="B31" s="1054"/>
      <c r="C31" s="1054"/>
      <c r="D31" s="1054"/>
      <c r="E31" s="1054"/>
      <c r="F31" s="1054"/>
      <c r="G31" s="1054"/>
      <c r="H31" s="1054"/>
      <c r="I31" s="1054"/>
      <c r="J31" s="1054"/>
      <c r="K31" s="1054"/>
      <c r="L31" s="1054"/>
      <c r="M31" s="1054"/>
      <c r="N31" s="1054"/>
      <c r="O31" s="1054"/>
      <c r="P31" s="1054"/>
      <c r="Q31" s="1054"/>
      <c r="R31" s="1054"/>
      <c r="S31" s="1054"/>
      <c r="T31" s="1054"/>
      <c r="U31" s="1054"/>
      <c r="V31" s="1055"/>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21">
        <f>P37+W37+AD37</f>
        <v>52996272</v>
      </c>
      <c r="Q32" s="1022"/>
      <c r="R32" s="1022"/>
      <c r="S32" s="1022"/>
      <c r="T32" s="1022"/>
      <c r="U32" s="1023"/>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29"/>
      <c r="D33" s="1029"/>
      <c r="E33" s="1029"/>
      <c r="F33" s="1029"/>
      <c r="G33" s="1029"/>
      <c r="H33" s="1029"/>
      <c r="I33" s="1029"/>
      <c r="J33" s="1029"/>
      <c r="K33" s="1029"/>
      <c r="L33" s="1029"/>
      <c r="M33" s="1029"/>
      <c r="N33" s="1029"/>
      <c r="O33" s="1045"/>
      <c r="P33" s="1021">
        <f>P38+W38+AD38</f>
        <v>57240000</v>
      </c>
      <c r="Q33" s="1022"/>
      <c r="R33" s="1022"/>
      <c r="S33" s="1022"/>
      <c r="T33" s="1022"/>
      <c r="U33" s="1023"/>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6"/>
      <c r="B36" s="1047"/>
      <c r="C36" s="1047"/>
      <c r="D36" s="1047"/>
      <c r="E36" s="1047"/>
      <c r="F36" s="1047"/>
      <c r="G36" s="1047"/>
      <c r="H36" s="1047"/>
      <c r="I36" s="1047"/>
      <c r="J36" s="1047"/>
      <c r="K36" s="1047"/>
      <c r="L36" s="1047"/>
      <c r="M36" s="1047"/>
      <c r="N36" s="1047"/>
      <c r="O36" s="1048"/>
      <c r="P36" s="1049" t="s">
        <v>222</v>
      </c>
      <c r="Q36" s="1050"/>
      <c r="R36" s="1050"/>
      <c r="S36" s="1050"/>
      <c r="T36" s="1050"/>
      <c r="U36" s="1051"/>
      <c r="V36" s="295" t="str">
        <f>IF(B19="○", IF(P37="","",IF(P38="","",IF(P38&gt;P37,"○","☓"))),"")</f>
        <v>○</v>
      </c>
      <c r="W36" s="1052" t="s">
        <v>223</v>
      </c>
      <c r="X36" s="1050"/>
      <c r="Y36" s="1050"/>
      <c r="Z36" s="1050"/>
      <c r="AA36" s="1050"/>
      <c r="AB36" s="1051"/>
      <c r="AC36" s="295" t="str">
        <f>IF(M19="○", IF(W37="","",IF(W38="","",IF(W38&gt;W37,"○","☓"))),"")</f>
        <v>○</v>
      </c>
      <c r="AD36" s="1052" t="s">
        <v>217</v>
      </c>
      <c r="AE36" s="1050"/>
      <c r="AF36" s="1050"/>
      <c r="AG36" s="1050"/>
      <c r="AH36" s="1050"/>
      <c r="AI36" s="1051"/>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46">
        <f>IF('別紙様式2-2 個表_処遇'!O5="","",'別紙様式2-2 個表_処遇'!O5)</f>
        <v>36881244</v>
      </c>
      <c r="Q37" s="947"/>
      <c r="R37" s="947"/>
      <c r="S37" s="947"/>
      <c r="T37" s="947"/>
      <c r="U37" s="947"/>
      <c r="V37" s="296" t="s">
        <v>1</v>
      </c>
      <c r="W37" s="948">
        <f>IF('別紙様式2-3 個表_特定'!O5="","",'別紙様式2-3 個表_特定'!O5)</f>
        <v>9363828</v>
      </c>
      <c r="X37" s="949"/>
      <c r="Y37" s="949"/>
      <c r="Z37" s="949"/>
      <c r="AA37" s="949"/>
      <c r="AB37" s="949"/>
      <c r="AC37" s="296" t="s">
        <v>1</v>
      </c>
      <c r="AD37" s="948">
        <f>IF('別紙様式2-4 個表_ベースアップ'!O5="","",'別紙様式2-4 個表_ベースアップ'!O5)</f>
        <v>6751200</v>
      </c>
      <c r="AE37" s="949"/>
      <c r="AF37" s="949"/>
      <c r="AG37" s="949"/>
      <c r="AH37" s="949"/>
      <c r="AI37" s="949"/>
      <c r="AJ37" s="297" t="s">
        <v>1</v>
      </c>
      <c r="AL37" s="256"/>
    </row>
    <row r="38" spans="1:73" ht="30" customHeight="1" thickBot="1">
      <c r="A38" s="284" t="s">
        <v>10</v>
      </c>
      <c r="B38" s="837" t="s">
        <v>415</v>
      </c>
      <c r="C38" s="1029"/>
      <c r="D38" s="1029"/>
      <c r="E38" s="1029"/>
      <c r="F38" s="1029"/>
      <c r="G38" s="1029"/>
      <c r="H38" s="1029"/>
      <c r="I38" s="1029"/>
      <c r="J38" s="1029"/>
      <c r="K38" s="1029"/>
      <c r="L38" s="1029"/>
      <c r="M38" s="1029"/>
      <c r="N38" s="1029"/>
      <c r="O38" s="1029"/>
      <c r="P38" s="1030">
        <v>37800000</v>
      </c>
      <c r="Q38" s="1031"/>
      <c r="R38" s="1031"/>
      <c r="S38" s="1031"/>
      <c r="T38" s="1031"/>
      <c r="U38" s="1032"/>
      <c r="V38" s="298" t="s">
        <v>1</v>
      </c>
      <c r="W38" s="1033">
        <v>10800000</v>
      </c>
      <c r="X38" s="1034"/>
      <c r="Y38" s="1034"/>
      <c r="Z38" s="1034"/>
      <c r="AA38" s="1034"/>
      <c r="AB38" s="1035"/>
      <c r="AC38" s="298" t="s">
        <v>1</v>
      </c>
      <c r="AD38" s="1117">
        <f>S139+S142</f>
        <v>8640000</v>
      </c>
      <c r="AE38" s="1118"/>
      <c r="AF38" s="1118"/>
      <c r="AG38" s="1118"/>
      <c r="AH38" s="1118"/>
      <c r="AI38" s="1119"/>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7" t="b">
        <v>1</v>
      </c>
      <c r="B48" s="1108"/>
      <c r="C48" s="1105" t="s">
        <v>309</v>
      </c>
      <c r="D48" s="1105"/>
      <c r="E48" s="1105"/>
      <c r="F48" s="1105"/>
      <c r="G48" s="1105"/>
      <c r="H48" s="1105"/>
      <c r="I48" s="1105"/>
      <c r="J48" s="1105"/>
      <c r="K48" s="1105"/>
      <c r="L48" s="1105"/>
      <c r="M48" s="1105"/>
      <c r="N48" s="1105"/>
      <c r="O48" s="1105"/>
      <c r="P48" s="1105"/>
      <c r="Q48" s="1105"/>
      <c r="R48" s="1105"/>
      <c r="S48" s="1105"/>
      <c r="T48" s="1105"/>
      <c r="U48" s="1105"/>
      <c r="V48" s="1106"/>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971">
        <v>5</v>
      </c>
      <c r="Q54" s="971"/>
      <c r="R54" s="322" t="s">
        <v>11</v>
      </c>
      <c r="S54" s="971">
        <v>6</v>
      </c>
      <c r="T54" s="971"/>
      <c r="U54" s="322" t="s">
        <v>12</v>
      </c>
      <c r="V54" s="323" t="s">
        <v>13</v>
      </c>
      <c r="W54" s="323"/>
      <c r="X54" s="322" t="s">
        <v>21</v>
      </c>
      <c r="Y54" s="322"/>
      <c r="Z54" s="971">
        <v>6</v>
      </c>
      <c r="AA54" s="971"/>
      <c r="AB54" s="322" t="s">
        <v>11</v>
      </c>
      <c r="AC54" s="971">
        <v>5</v>
      </c>
      <c r="AD54" s="971"/>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30"/>
      <c r="AE55" s="1130"/>
      <c r="AF55" s="1130"/>
      <c r="AG55" s="1130"/>
      <c r="AH55" s="1130"/>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9"/>
      <c r="Y57" s="1129"/>
      <c r="Z57" s="1129"/>
      <c r="AA57" s="1129"/>
      <c r="AB57" s="1129"/>
      <c r="AC57" s="1129"/>
      <c r="AD57" s="1129"/>
      <c r="AE57" s="1129"/>
      <c r="AF57" s="1129"/>
      <c r="AG57" s="1129"/>
      <c r="AH57" s="1129"/>
      <c r="AI57" s="1129"/>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0" t="s">
        <v>476</v>
      </c>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1122"/>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57">
        <v>30</v>
      </c>
      <c r="P61" s="957"/>
      <c r="Q61" s="344" t="s">
        <v>4</v>
      </c>
      <c r="R61" s="957">
        <v>4</v>
      </c>
      <c r="S61" s="95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1128" t="s">
        <v>492</v>
      </c>
      <c r="C64" s="1128"/>
      <c r="D64" s="1128"/>
      <c r="E64" s="1128"/>
      <c r="F64" s="1128"/>
      <c r="G64" s="1128"/>
      <c r="H64" s="1128"/>
      <c r="I64" s="1128"/>
      <c r="J64" s="1128"/>
      <c r="K64" s="1128"/>
      <c r="L64" s="1128"/>
      <c r="M64" s="1128"/>
      <c r="N64" s="1128"/>
      <c r="O64" s="1128"/>
      <c r="P64" s="1128"/>
      <c r="Q64" s="1128"/>
      <c r="R64" s="1128"/>
      <c r="S64" s="1128"/>
      <c r="T64" s="1128"/>
      <c r="U64" s="1128"/>
      <c r="V64" s="1128"/>
      <c r="W64" s="1128"/>
      <c r="X64" s="1128"/>
      <c r="Y64" s="1128"/>
      <c r="Z64" s="1128"/>
      <c r="AA64" s="1128"/>
      <c r="AB64" s="1128"/>
      <c r="AC64" s="1128"/>
      <c r="AD64" s="1128"/>
      <c r="AE64" s="1128"/>
      <c r="AF64" s="1128"/>
      <c r="AG64" s="1128"/>
      <c r="AH64" s="1128"/>
      <c r="AI64" s="1128"/>
      <c r="AJ64" s="1128"/>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4" t="s">
        <v>477</v>
      </c>
      <c r="V65" s="1125"/>
      <c r="W65" s="1125"/>
      <c r="X65" s="1125"/>
      <c r="Y65" s="1125"/>
      <c r="Z65" s="1125"/>
      <c r="AA65" s="1125"/>
      <c r="AB65" s="1125"/>
      <c r="AC65" s="1125"/>
      <c r="AD65" s="1125"/>
      <c r="AE65" s="1125"/>
      <c r="AF65" s="1125"/>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6" t="s">
        <v>477</v>
      </c>
      <c r="V70" s="1127"/>
      <c r="W70" s="1127"/>
      <c r="X70" s="1127"/>
      <c r="Y70" s="1127"/>
      <c r="Z70" s="1127"/>
      <c r="AA70" s="1127"/>
      <c r="AB70" s="1127"/>
      <c r="AC70" s="1127"/>
      <c r="AD70" s="1127"/>
      <c r="AE70" s="1127"/>
      <c r="AF70" s="1127"/>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36" t="s">
        <v>156</v>
      </c>
      <c r="D71" s="1037"/>
      <c r="E71" s="1037"/>
      <c r="F71" s="1037"/>
      <c r="G71" s="1037"/>
      <c r="H71" s="1037"/>
      <c r="I71" s="1037"/>
      <c r="J71" s="1037"/>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38"/>
      <c r="AK71" s="261"/>
      <c r="AL71" s="396"/>
      <c r="AM71" s="242"/>
      <c r="AN71" s="242"/>
      <c r="AO71" s="242"/>
      <c r="AP71" s="256"/>
      <c r="AQ71" s="256"/>
      <c r="AR71" s="256"/>
      <c r="AS71" s="256"/>
      <c r="AT71" s="256"/>
      <c r="AU71" s="256"/>
      <c r="AV71" s="256"/>
      <c r="AW71" s="256"/>
    </row>
    <row r="72" spans="1:49" s="255" customFormat="1" ht="12" customHeight="1">
      <c r="A72" s="898"/>
      <c r="B72" s="1024"/>
      <c r="C72" s="1081" t="s">
        <v>146</v>
      </c>
      <c r="D72" s="903"/>
      <c r="E72" s="903"/>
      <c r="F72" s="903"/>
      <c r="G72" s="903"/>
      <c r="H72" s="903"/>
      <c r="I72" s="903"/>
      <c r="J72" s="903"/>
      <c r="K72" s="963" t="b">
        <v>0</v>
      </c>
      <c r="L72" s="1082" t="s">
        <v>147</v>
      </c>
      <c r="M72" s="939" t="s">
        <v>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25"/>
      <c r="C73" s="1081"/>
      <c r="D73" s="903"/>
      <c r="E73" s="903"/>
      <c r="F73" s="903"/>
      <c r="G73" s="903"/>
      <c r="H73" s="903"/>
      <c r="I73" s="903"/>
      <c r="J73" s="903"/>
      <c r="K73" s="964"/>
      <c r="L73" s="1083"/>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25"/>
      <c r="C74" s="1081"/>
      <c r="D74" s="903"/>
      <c r="E74" s="903"/>
      <c r="F74" s="903"/>
      <c r="G74" s="903"/>
      <c r="H74" s="903"/>
      <c r="I74" s="903"/>
      <c r="J74" s="903"/>
      <c r="K74" s="965"/>
      <c r="L74" s="1084"/>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25"/>
      <c r="C75" s="1081"/>
      <c r="D75" s="903"/>
      <c r="E75" s="903"/>
      <c r="F75" s="903"/>
      <c r="G75" s="903"/>
      <c r="H75" s="903"/>
      <c r="I75" s="903"/>
      <c r="J75" s="903"/>
      <c r="K75" s="966" t="b">
        <v>1</v>
      </c>
      <c r="L75" s="1083"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25"/>
      <c r="C76" s="1081"/>
      <c r="D76" s="903"/>
      <c r="E76" s="903"/>
      <c r="F76" s="903"/>
      <c r="G76" s="903"/>
      <c r="H76" s="903"/>
      <c r="I76" s="903"/>
      <c r="J76" s="903"/>
      <c r="K76" s="967"/>
      <c r="L76" s="1097"/>
      <c r="M76" s="936" t="s">
        <v>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4"/>
      <c r="C81" s="1140" t="s">
        <v>155</v>
      </c>
      <c r="D81" s="1141"/>
      <c r="E81" s="1141"/>
      <c r="F81" s="1141"/>
      <c r="G81" s="1141"/>
      <c r="H81" s="1141"/>
      <c r="I81" s="1141"/>
      <c r="J81" s="1142"/>
      <c r="K81" s="224" t="b">
        <v>1</v>
      </c>
      <c r="L81" s="412" t="s">
        <v>68</v>
      </c>
      <c r="M81" s="968" t="s">
        <v>43</v>
      </c>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70"/>
      <c r="AK81" s="275"/>
      <c r="AL81" s="374"/>
      <c r="AM81" s="256"/>
      <c r="AN81" s="256"/>
      <c r="AO81" s="256"/>
      <c r="AP81" s="256"/>
      <c r="AQ81" s="256"/>
      <c r="AR81" s="256"/>
      <c r="AS81" s="256"/>
      <c r="AT81" s="256"/>
      <c r="AU81" s="256"/>
      <c r="AV81" s="256"/>
      <c r="AW81" s="256"/>
    </row>
    <row r="82" spans="1:52" s="255" customFormat="1" ht="39.75" customHeight="1">
      <c r="A82" s="898"/>
      <c r="B82" s="1025"/>
      <c r="C82" s="1081"/>
      <c r="D82" s="903"/>
      <c r="E82" s="903"/>
      <c r="F82" s="903"/>
      <c r="G82" s="903"/>
      <c r="H82" s="903"/>
      <c r="I82" s="903"/>
      <c r="J82" s="1005"/>
      <c r="K82" s="225" t="b">
        <v>0</v>
      </c>
      <c r="L82" s="413" t="s">
        <v>149</v>
      </c>
      <c r="M82" s="958" t="s">
        <v>40</v>
      </c>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60"/>
      <c r="AK82" s="414"/>
      <c r="AL82" s="415"/>
      <c r="AM82" s="256"/>
      <c r="AN82" s="256"/>
      <c r="AO82" s="256"/>
      <c r="AP82" s="256"/>
      <c r="AQ82" s="256"/>
      <c r="AR82" s="256"/>
      <c r="AS82" s="256"/>
      <c r="AT82" s="256"/>
      <c r="AU82" s="256"/>
      <c r="AV82" s="256"/>
      <c r="AW82" s="256"/>
    </row>
    <row r="83" spans="1:52" s="255" customFormat="1" ht="40.5" customHeight="1" thickBot="1">
      <c r="A83" s="899"/>
      <c r="B83" s="1026"/>
      <c r="C83" s="1143"/>
      <c r="D83" s="881"/>
      <c r="E83" s="881"/>
      <c r="F83" s="881"/>
      <c r="G83" s="881"/>
      <c r="H83" s="881"/>
      <c r="I83" s="881"/>
      <c r="J83" s="882"/>
      <c r="K83" s="226" t="b">
        <v>0</v>
      </c>
      <c r="L83" s="416" t="s">
        <v>148</v>
      </c>
      <c r="M83" s="1109" t="s">
        <v>44</v>
      </c>
      <c r="N83" s="1110"/>
      <c r="O83" s="1110"/>
      <c r="P83" s="1110"/>
      <c r="Q83" s="1110"/>
      <c r="R83" s="1110"/>
      <c r="S83" s="1110"/>
      <c r="T83" s="1110"/>
      <c r="U83" s="1110"/>
      <c r="V83" s="1110"/>
      <c r="W83" s="1110"/>
      <c r="X83" s="1110"/>
      <c r="Y83" s="1110"/>
      <c r="Z83" s="1110"/>
      <c r="AA83" s="1110"/>
      <c r="AB83" s="1110"/>
      <c r="AC83" s="1110"/>
      <c r="AD83" s="1110"/>
      <c r="AE83" s="1110"/>
      <c r="AF83" s="1110"/>
      <c r="AG83" s="1110"/>
      <c r="AH83" s="1110"/>
      <c r="AI83" s="1110"/>
      <c r="AJ83" s="111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2" t="s">
        <v>478</v>
      </c>
      <c r="B85" s="1112"/>
      <c r="C85" s="1112"/>
      <c r="D85" s="1112"/>
      <c r="E85" s="1112"/>
      <c r="F85" s="1112"/>
      <c r="G85" s="1112"/>
      <c r="H85" s="1112"/>
      <c r="I85" s="1112"/>
      <c r="J85" s="1112"/>
      <c r="K85" s="1112"/>
      <c r="L85" s="1112"/>
      <c r="M85" s="1112"/>
      <c r="N85" s="1112"/>
      <c r="O85" s="1112"/>
      <c r="P85" s="1112"/>
      <c r="Q85" s="1112"/>
      <c r="R85" s="1112"/>
      <c r="S85" s="1112"/>
      <c r="T85" s="1112"/>
      <c r="U85" s="1112"/>
      <c r="V85" s="1112"/>
      <c r="W85" s="1112"/>
      <c r="X85" s="1112"/>
      <c r="Y85" s="1112"/>
      <c r="Z85" s="1112"/>
      <c r="AA85" s="1112"/>
      <c r="AB85" s="1112"/>
      <c r="AC85" s="1112"/>
      <c r="AD85" s="1112"/>
      <c r="AE85" s="1112"/>
      <c r="AF85" s="1112"/>
      <c r="AG85" s="1112"/>
      <c r="AH85" s="1112"/>
      <c r="AI85" s="1112"/>
      <c r="AJ85" s="111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6" t="s">
        <v>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7">
        <f>W38</f>
        <v>10800000</v>
      </c>
      <c r="T95" s="1028"/>
      <c r="U95" s="1028"/>
      <c r="V95" s="1028"/>
      <c r="W95" s="1028"/>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90" t="s">
        <v>158</v>
      </c>
      <c r="Z96" s="991"/>
      <c r="AA96" s="991"/>
      <c r="AB96" s="991"/>
      <c r="AC96" s="991"/>
      <c r="AD96" s="1163"/>
      <c r="AE96" s="990" t="s">
        <v>94</v>
      </c>
      <c r="AF96" s="991"/>
      <c r="AG96" s="991"/>
      <c r="AH96" s="991"/>
      <c r="AI96" s="991"/>
      <c r="AJ96" s="1163"/>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78" t="b">
        <v>1</v>
      </c>
      <c r="T97" s="961"/>
      <c r="U97" s="961"/>
      <c r="V97" s="961"/>
      <c r="W97" s="961"/>
      <c r="X97" s="433"/>
      <c r="Y97" s="961" t="b">
        <v>1</v>
      </c>
      <c r="Z97" s="961"/>
      <c r="AA97" s="961"/>
      <c r="AB97" s="961"/>
      <c r="AC97" s="961"/>
      <c r="AD97" s="434"/>
      <c r="AE97" s="961" t="b">
        <v>1</v>
      </c>
      <c r="AF97" s="961"/>
      <c r="AG97" s="961"/>
      <c r="AH97" s="961"/>
      <c r="AI97" s="962"/>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38" t="s">
        <v>429</v>
      </c>
      <c r="C98" s="1139"/>
      <c r="D98" s="1139"/>
      <c r="E98" s="1139"/>
      <c r="F98" s="1139"/>
      <c r="G98" s="1139"/>
      <c r="H98" s="1139"/>
      <c r="I98" s="1139"/>
      <c r="J98" s="1139"/>
      <c r="K98" s="1139"/>
      <c r="L98" s="1139"/>
      <c r="M98" s="1139"/>
      <c r="N98" s="1139"/>
      <c r="O98" s="1139"/>
      <c r="P98" s="1139"/>
      <c r="Q98" s="1139"/>
      <c r="R98" s="1139"/>
      <c r="S98" s="950">
        <v>18</v>
      </c>
      <c r="T98" s="951"/>
      <c r="U98" s="951"/>
      <c r="V98" s="951"/>
      <c r="W98" s="951"/>
      <c r="X98" s="437" t="s">
        <v>216</v>
      </c>
      <c r="Y98" s="951">
        <v>27</v>
      </c>
      <c r="Z98" s="951"/>
      <c r="AA98" s="951"/>
      <c r="AB98" s="951"/>
      <c r="AC98" s="951"/>
      <c r="AD98" s="438" t="s">
        <v>216</v>
      </c>
      <c r="AE98" s="951">
        <v>9</v>
      </c>
      <c r="AF98" s="951"/>
      <c r="AG98" s="951"/>
      <c r="AH98" s="951"/>
      <c r="AI98" s="951"/>
      <c r="AJ98" s="439" t="s">
        <v>24</v>
      </c>
      <c r="AK98" s="995" t="s">
        <v>412</v>
      </c>
    </row>
    <row r="99" spans="1:54" ht="17.25" customHeight="1" thickBot="1">
      <c r="A99" s="436"/>
      <c r="B99" s="1155" t="s">
        <v>482</v>
      </c>
      <c r="C99" s="1156"/>
      <c r="D99" s="1156"/>
      <c r="E99" s="1156"/>
      <c r="F99" s="1156"/>
      <c r="G99" s="1156"/>
      <c r="H99" s="1156"/>
      <c r="I99" s="1156"/>
      <c r="J99" s="1156"/>
      <c r="K99" s="1156"/>
      <c r="L99" s="1156"/>
      <c r="M99" s="1156"/>
      <c r="N99" s="1156"/>
      <c r="O99" s="1156"/>
      <c r="P99" s="1156"/>
      <c r="Q99" s="1156"/>
      <c r="R99" s="1157"/>
      <c r="S99" s="1153">
        <v>1.2</v>
      </c>
      <c r="T99" s="1148"/>
      <c r="U99" s="1148"/>
      <c r="V99" s="1148"/>
      <c r="W99" s="1149"/>
      <c r="X99" s="1159" t="s">
        <v>274</v>
      </c>
      <c r="Y99" s="1147">
        <v>1</v>
      </c>
      <c r="Z99" s="1148"/>
      <c r="AA99" s="1148"/>
      <c r="AB99" s="1148"/>
      <c r="AC99" s="1149"/>
      <c r="AD99" s="1161" t="s">
        <v>274</v>
      </c>
      <c r="AE99" s="1147">
        <v>0.6</v>
      </c>
      <c r="AF99" s="1148"/>
      <c r="AG99" s="1148"/>
      <c r="AH99" s="1148"/>
      <c r="AI99" s="1149"/>
      <c r="AJ99" s="440" t="str">
        <f>IF(M19="○", IF(AND(S97=TRUE,Y97=TRUE), IF(AND(S99&gt;Y99, Y99&gt;0),"○","×"),""),"")</f>
        <v>○</v>
      </c>
      <c r="AK99" s="995"/>
      <c r="AL99" s="827" t="s">
        <v>483</v>
      </c>
      <c r="AM99" s="871"/>
      <c r="AN99" s="871"/>
      <c r="AO99" s="871"/>
      <c r="AP99" s="871"/>
      <c r="AQ99" s="871"/>
      <c r="AR99" s="871"/>
      <c r="AS99" s="871"/>
      <c r="AT99" s="871"/>
      <c r="AU99" s="871"/>
      <c r="AV99" s="872"/>
    </row>
    <row r="100" spans="1:54" ht="17.25" customHeight="1" thickBot="1">
      <c r="A100" s="436"/>
      <c r="B100" s="955"/>
      <c r="C100" s="956"/>
      <c r="D100" s="956"/>
      <c r="E100" s="956"/>
      <c r="F100" s="956"/>
      <c r="G100" s="956"/>
      <c r="H100" s="956"/>
      <c r="I100" s="956"/>
      <c r="J100" s="956"/>
      <c r="K100" s="956"/>
      <c r="L100" s="956"/>
      <c r="M100" s="956"/>
      <c r="N100" s="956"/>
      <c r="O100" s="956"/>
      <c r="P100" s="956"/>
      <c r="Q100" s="956"/>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IF(M19="○", IF(AND(Y97=TRUE,AE97=TRUE), IF(AND(Y103="",AE103=""), IF(AND(Y99&gt;=2*AE99,AE99&gt;0),"○","×"), IF(AND(Y103&gt;=AE103, Y99&gt;0, AE99&gt;0),"○","×")), IF(AND(S97=TRUE,AE97=TRUE),IF(AND(Y103&gt;=AE103,AE103&gt;0), IF(AND(S99&gt;2*AE99,AE99&gt;0),"○","×"),"×"),"")),"")</f>
        <v>○</v>
      </c>
      <c r="AK100" s="996" t="s">
        <v>296</v>
      </c>
      <c r="AL100" s="827" t="s">
        <v>484</v>
      </c>
      <c r="AM100" s="871"/>
      <c r="AN100" s="871"/>
      <c r="AO100" s="871"/>
      <c r="AP100" s="871"/>
      <c r="AQ100" s="871"/>
      <c r="AR100" s="871"/>
      <c r="AS100" s="871"/>
      <c r="AT100" s="871"/>
      <c r="AU100" s="871"/>
      <c r="AV100" s="872"/>
    </row>
    <row r="101" spans="1:54" ht="18.75" customHeight="1">
      <c r="A101" s="436"/>
      <c r="B101" s="955" t="s">
        <v>297</v>
      </c>
      <c r="C101" s="956"/>
      <c r="D101" s="956"/>
      <c r="E101" s="956"/>
      <c r="F101" s="956"/>
      <c r="G101" s="956"/>
      <c r="H101" s="956"/>
      <c r="I101" s="956"/>
      <c r="J101" s="956"/>
      <c r="K101" s="956"/>
      <c r="L101" s="956"/>
      <c r="M101" s="956"/>
      <c r="N101" s="956"/>
      <c r="O101" s="956"/>
      <c r="P101" s="956"/>
      <c r="Q101" s="956"/>
      <c r="R101" s="956"/>
      <c r="S101" s="952">
        <f>IFERROR(S95/((IFERROR(S98/(S99/S99), 0))+IFERROR(Y98/(S99/Y99),0)+IFERROR(AE98/(S99/AE99),0))/Y115,0)</f>
        <v>20000</v>
      </c>
      <c r="T101" s="953"/>
      <c r="U101" s="953"/>
      <c r="V101" s="953"/>
      <c r="W101" s="953"/>
      <c r="X101" s="441" t="s">
        <v>139</v>
      </c>
      <c r="Y101" s="954">
        <f>IFERROR(S95/((IFERROR(S98/(Y99/S99), 0))+IFERROR(Y98/(Y99/Y99),0)+IFERROR(AE98/(Y99/AE99),0))/Y115,0)</f>
        <v>16666.666666666668</v>
      </c>
      <c r="Z101" s="953"/>
      <c r="AA101" s="953"/>
      <c r="AB101" s="953"/>
      <c r="AC101" s="953"/>
      <c r="AD101" s="441" t="s">
        <v>139</v>
      </c>
      <c r="AE101" s="954">
        <f>IFERROR(S95/((IFERROR(S98/(AE99/S99), 0))+IFERROR(Y98/(AE99/Y99),0)+IFERROR(AE98/(AE99/AE99),0))/Y115,0)</f>
        <v>10000</v>
      </c>
      <c r="AF101" s="953"/>
      <c r="AG101" s="953"/>
      <c r="AH101" s="953"/>
      <c r="AI101" s="953"/>
      <c r="AJ101" s="442" t="s">
        <v>139</v>
      </c>
      <c r="AK101" s="996"/>
    </row>
    <row r="102" spans="1:54" ht="19.5" customHeight="1">
      <c r="A102" s="436"/>
      <c r="B102" s="1020" t="s">
        <v>298</v>
      </c>
      <c r="C102" s="972"/>
      <c r="D102" s="972"/>
      <c r="E102" s="972"/>
      <c r="F102" s="972"/>
      <c r="G102" s="972"/>
      <c r="H102" s="972"/>
      <c r="I102" s="972"/>
      <c r="J102" s="972"/>
      <c r="K102" s="972"/>
      <c r="L102" s="972"/>
      <c r="M102" s="972"/>
      <c r="N102" s="972"/>
      <c r="O102" s="972"/>
      <c r="P102" s="972"/>
      <c r="Q102" s="972"/>
      <c r="R102" s="972"/>
      <c r="S102" s="443" t="s">
        <v>125</v>
      </c>
      <c r="T102" s="1015">
        <f>S98*S101*Y115</f>
        <v>4320000</v>
      </c>
      <c r="U102" s="1015"/>
      <c r="V102" s="1015"/>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87"/>
      <c r="T103" s="1088"/>
      <c r="U103" s="1088"/>
      <c r="V103" s="1088"/>
      <c r="W103" s="1088"/>
      <c r="X103" s="1088"/>
      <c r="Y103" s="832">
        <v>249500</v>
      </c>
      <c r="Z103" s="833"/>
      <c r="AA103" s="833"/>
      <c r="AB103" s="833"/>
      <c r="AC103" s="834"/>
      <c r="AD103" s="449" t="s">
        <v>1</v>
      </c>
      <c r="AE103" s="1089">
        <v>225000</v>
      </c>
      <c r="AF103" s="1090"/>
      <c r="AG103" s="1090"/>
      <c r="AH103" s="1090"/>
      <c r="AI103" s="1091"/>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094"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3"/>
      <c r="AA106" s="1093"/>
      <c r="AB106" s="1093"/>
      <c r="AC106" s="1093"/>
      <c r="AD106" s="460" t="s">
        <v>299</v>
      </c>
      <c r="AE106" s="457" t="s">
        <v>291</v>
      </c>
      <c r="AF106" s="911"/>
      <c r="AG106" s="1094"/>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6" t="s">
        <v>159</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78" t="s">
        <v>31</v>
      </c>
      <c r="AL111" s="467"/>
      <c r="AM111" s="256"/>
      <c r="AN111" s="256"/>
      <c r="AO111" s="256"/>
      <c r="AP111" s="256"/>
      <c r="AQ111" s="256"/>
      <c r="AR111" s="256"/>
      <c r="AS111" s="256"/>
      <c r="AT111" s="256"/>
      <c r="AU111" s="256"/>
      <c r="AV111" s="256"/>
      <c r="AW111" s="256"/>
    </row>
    <row r="112" spans="1:54" s="309" customFormat="1" ht="33" customHeight="1">
      <c r="A112" s="988" t="s">
        <v>485</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366</v>
      </c>
      <c r="AM114" s="871"/>
      <c r="AN114" s="871"/>
      <c r="AO114" s="871"/>
      <c r="AP114" s="871"/>
      <c r="AQ114" s="871"/>
      <c r="AR114" s="871"/>
      <c r="AS114" s="871"/>
      <c r="AT114" s="871"/>
      <c r="AU114" s="871"/>
      <c r="AV114" s="872"/>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6" t="s">
        <v>367</v>
      </c>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8"/>
      <c r="AD116" s="1018"/>
      <c r="AE116" s="1018"/>
      <c r="AF116" s="1018"/>
      <c r="AG116" s="1018"/>
      <c r="AH116" s="1018"/>
      <c r="AI116" s="1018"/>
      <c r="AJ116" s="1019"/>
      <c r="AK116" s="261"/>
      <c r="AL116" s="256"/>
      <c r="AU116" s="271"/>
    </row>
    <row r="117" spans="1:52" ht="18.75" customHeight="1" thickBot="1">
      <c r="A117" s="796"/>
      <c r="B117" s="797"/>
      <c r="C117" s="797"/>
      <c r="D117" s="797"/>
      <c r="E117" s="1168" t="s">
        <v>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31"/>
      <c r="AE118" s="1131"/>
      <c r="AF118" s="1131"/>
      <c r="AG118" s="1131"/>
      <c r="AH118" s="1131"/>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01"/>
      <c r="Y120" s="1001"/>
      <c r="Z120" s="1001"/>
      <c r="AA120" s="1001"/>
      <c r="AB120" s="1001"/>
      <c r="AC120" s="1001"/>
      <c r="AD120" s="1001"/>
      <c r="AE120" s="1001"/>
      <c r="AF120" s="1001"/>
      <c r="AG120" s="1001"/>
      <c r="AH120" s="1001"/>
      <c r="AI120" s="1001"/>
      <c r="AJ120" s="485" t="s">
        <v>31</v>
      </c>
      <c r="AK120" s="261"/>
      <c r="AL120" s="256"/>
      <c r="AU120" s="271"/>
    </row>
    <row r="121" spans="1:52" ht="24.75" customHeight="1">
      <c r="A121" s="816"/>
      <c r="B121" s="817"/>
      <c r="C121" s="817"/>
      <c r="D121" s="817"/>
      <c r="E121" s="1114" t="s">
        <v>380</v>
      </c>
      <c r="F121" s="1115"/>
      <c r="G121" s="1115"/>
      <c r="H121" s="1115"/>
      <c r="I121" s="1115"/>
      <c r="J121" s="1115"/>
      <c r="K121" s="1115"/>
      <c r="L121" s="1115"/>
      <c r="M121" s="1115"/>
      <c r="N121" s="1115"/>
      <c r="O121" s="1115"/>
      <c r="P121" s="1115"/>
      <c r="Q121" s="1115"/>
      <c r="R121" s="1115"/>
      <c r="S121" s="1115"/>
      <c r="T121" s="1115"/>
      <c r="U121" s="1115"/>
      <c r="V121" s="1115"/>
      <c r="W121" s="1115"/>
      <c r="X121" s="1115"/>
      <c r="Y121" s="1115"/>
      <c r="Z121" s="1115"/>
      <c r="AA121" s="1115"/>
      <c r="AB121" s="1115"/>
      <c r="AC121" s="1115"/>
      <c r="AD121" s="1115"/>
      <c r="AE121" s="1115"/>
      <c r="AF121" s="1115"/>
      <c r="AG121" s="1115"/>
      <c r="AH121" s="1115"/>
      <c r="AI121" s="1115"/>
      <c r="AJ121" s="1116"/>
      <c r="AK121" s="261"/>
      <c r="AL121" s="256"/>
      <c r="AU121" s="271"/>
    </row>
    <row r="122" spans="1:52" ht="57.7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997"/>
      <c r="B128" s="998"/>
      <c r="C128" s="998"/>
      <c r="D128" s="999"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2" t="s">
        <v>26</v>
      </c>
      <c r="B129" s="993"/>
      <c r="C129" s="993"/>
      <c r="D129" s="994"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82" t="s">
        <v>439</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333"/>
      <c r="AF138" s="349"/>
      <c r="AG138" s="349"/>
      <c r="AH138" s="349"/>
      <c r="AI138" s="349"/>
      <c r="AJ138" s="349"/>
      <c r="AK138" s="349"/>
    </row>
    <row r="139" spans="1:73" ht="19.5" customHeight="1" thickBot="1">
      <c r="A139" s="1113"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4" t="s">
        <v>291</v>
      </c>
      <c r="AF139" s="349"/>
      <c r="AH139" s="349"/>
      <c r="AJ139" s="349"/>
      <c r="AK139" s="349"/>
    </row>
    <row r="140" spans="1:73" ht="19.5" customHeight="1" thickBot="1">
      <c r="A140" s="861"/>
      <c r="B140" s="862"/>
      <c r="C140" s="512"/>
      <c r="D140" s="978" t="s">
        <v>473</v>
      </c>
      <c r="E140" s="978"/>
      <c r="F140" s="978"/>
      <c r="G140" s="978"/>
      <c r="H140" s="978"/>
      <c r="I140" s="978"/>
      <c r="J140" s="978"/>
      <c r="K140" s="978"/>
      <c r="L140" s="978"/>
      <c r="M140" s="978"/>
      <c r="N140" s="978"/>
      <c r="O140" s="978"/>
      <c r="P140" s="978"/>
      <c r="Q140" s="978"/>
      <c r="R140" s="978"/>
      <c r="S140" s="915">
        <v>5320000</v>
      </c>
      <c r="T140" s="916"/>
      <c r="U140" s="916"/>
      <c r="V140" s="916"/>
      <c r="W140" s="917"/>
      <c r="X140" s="513" t="s">
        <v>1</v>
      </c>
      <c r="Y140" s="514" t="s">
        <v>30</v>
      </c>
      <c r="Z140" s="984">
        <f>IFERROR(S140/S139*100,0)</f>
        <v>70.370370370370367</v>
      </c>
      <c r="AA140" s="985"/>
      <c r="AB140" s="986"/>
      <c r="AC140" s="515" t="s">
        <v>31</v>
      </c>
      <c r="AD140" s="516" t="s">
        <v>212</v>
      </c>
      <c r="AE140" s="974"/>
      <c r="AF140" s="317" t="str">
        <f>IF(X19="○", IF(Z140=0,"",IF(Z140&gt;=200/3,"○","×")), "")</f>
        <v>○</v>
      </c>
      <c r="AG140" s="1012"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11">
        <f>S140/Y148</f>
        <v>443333.33333333331</v>
      </c>
      <c r="U141" s="1011"/>
      <c r="V141" s="1011"/>
      <c r="W141" s="519" t="s">
        <v>1</v>
      </c>
      <c r="X141" s="520" t="s">
        <v>31</v>
      </c>
      <c r="Y141" s="521"/>
      <c r="Z141" s="522"/>
      <c r="AA141" s="523"/>
      <c r="AB141" s="1010"/>
      <c r="AC141" s="1010"/>
      <c r="AD141" s="524"/>
      <c r="AE141" s="974"/>
      <c r="AF141" s="525"/>
      <c r="AG141" s="1012"/>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4" t="s">
        <v>291</v>
      </c>
      <c r="AF142" s="253"/>
      <c r="AG142" s="1012"/>
      <c r="AH142" s="349"/>
      <c r="AI142" s="349"/>
      <c r="AJ142" s="349"/>
      <c r="AK142" s="349"/>
    </row>
    <row r="143" spans="1:73" ht="19.5" customHeight="1" thickBot="1">
      <c r="A143" s="861"/>
      <c r="B143" s="862"/>
      <c r="C143" s="512"/>
      <c r="D143" s="978" t="s">
        <v>473</v>
      </c>
      <c r="E143" s="978"/>
      <c r="F143" s="978"/>
      <c r="G143" s="978"/>
      <c r="H143" s="978"/>
      <c r="I143" s="978"/>
      <c r="J143" s="978"/>
      <c r="K143" s="978"/>
      <c r="L143" s="978"/>
      <c r="M143" s="978"/>
      <c r="N143" s="978"/>
      <c r="O143" s="978"/>
      <c r="P143" s="978"/>
      <c r="Q143" s="978"/>
      <c r="R143" s="978"/>
      <c r="S143" s="915">
        <v>740000</v>
      </c>
      <c r="T143" s="916"/>
      <c r="U143" s="916"/>
      <c r="V143" s="916"/>
      <c r="W143" s="917"/>
      <c r="X143" s="531" t="s">
        <v>1</v>
      </c>
      <c r="Y143" s="532" t="s">
        <v>30</v>
      </c>
      <c r="Z143" s="979">
        <f>IFERROR(S143/S142*100,0)</f>
        <v>68.518518518518519</v>
      </c>
      <c r="AA143" s="980"/>
      <c r="AB143" s="981"/>
      <c r="AC143" s="533" t="s">
        <v>31</v>
      </c>
      <c r="AD143" s="516" t="s">
        <v>212</v>
      </c>
      <c r="AE143" s="974"/>
      <c r="AF143" s="317" t="str">
        <f>IF(X19="○", IF(Z143=0,"",IF(Z143&gt;=200/3,"○","×")),"")</f>
        <v>○</v>
      </c>
      <c r="AG143" s="1012"/>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75">
        <f>S143/Y148</f>
        <v>61666.666666666664</v>
      </c>
      <c r="U144" s="975"/>
      <c r="V144" s="975"/>
      <c r="W144" s="535" t="s">
        <v>1</v>
      </c>
      <c r="X144" s="536" t="s">
        <v>31</v>
      </c>
      <c r="Y144" s="521"/>
      <c r="Z144" s="522"/>
      <c r="AA144" s="523"/>
      <c r="AB144" s="1010"/>
      <c r="AC144" s="1010"/>
      <c r="AD144" s="524"/>
      <c r="AE144" s="97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464</v>
      </c>
      <c r="F150" s="877"/>
      <c r="G150" s="877"/>
      <c r="H150" s="1190"/>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09"/>
      <c r="AG150" s="1009"/>
      <c r="AH150" s="1009"/>
      <c r="AI150" s="1009"/>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490</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491</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1002" t="s">
        <v>193</v>
      </c>
      <c r="B165" s="902"/>
      <c r="C165" s="902"/>
      <c r="D165" s="1003"/>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4"/>
      <c r="B166" s="903"/>
      <c r="C166" s="903"/>
      <c r="D166" s="1005"/>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4"/>
      <c r="B167" s="903"/>
      <c r="C167" s="903"/>
      <c r="D167" s="1005"/>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6"/>
      <c r="B168" s="1007"/>
      <c r="C168" s="1007"/>
      <c r="D168" s="1008"/>
      <c r="E168" s="232" t="b">
        <v>0</v>
      </c>
      <c r="F168" s="989" t="s">
        <v>200</v>
      </c>
      <c r="G168" s="989"/>
      <c r="H168" s="989"/>
      <c r="I168" s="989"/>
      <c r="J168" s="989"/>
      <c r="K168" s="989"/>
      <c r="L168" s="989"/>
      <c r="M168" s="989"/>
      <c r="N168" s="989"/>
      <c r="O168" s="989"/>
      <c r="P168" s="989"/>
      <c r="Q168" s="989"/>
      <c r="R168" s="989"/>
      <c r="S168" s="989"/>
      <c r="T168" s="989"/>
      <c r="U168" s="989"/>
      <c r="V168" s="989"/>
      <c r="W168" s="989"/>
      <c r="X168" s="989"/>
      <c r="Y168" s="989"/>
      <c r="Z168" s="989"/>
      <c r="AA168" s="989"/>
      <c r="AB168" s="989"/>
      <c r="AC168" s="989"/>
      <c r="AD168" s="989"/>
      <c r="AE168" s="989"/>
      <c r="AF168" s="989"/>
      <c r="AG168" s="989"/>
      <c r="AH168" s="989"/>
      <c r="AI168" s="989"/>
      <c r="AJ168" s="557"/>
      <c r="AK168" s="455"/>
      <c r="AL168" s="491"/>
      <c r="AM168" s="256"/>
      <c r="AN168" s="256"/>
      <c r="AO168" s="256"/>
      <c r="AP168" s="256"/>
      <c r="AQ168" s="256"/>
      <c r="AR168" s="256"/>
      <c r="AS168" s="256"/>
      <c r="AT168" s="256"/>
      <c r="AU168" s="256"/>
      <c r="AV168" s="256"/>
      <c r="AW168" s="256"/>
    </row>
    <row r="169" spans="1:49" s="255" customFormat="1" ht="24.75" customHeight="1">
      <c r="A169" s="1002" t="s">
        <v>194</v>
      </c>
      <c r="B169" s="902"/>
      <c r="C169" s="902"/>
      <c r="D169" s="1003"/>
      <c r="E169" s="233" t="b">
        <v>1</v>
      </c>
      <c r="F169" s="1000" t="s">
        <v>175</v>
      </c>
      <c r="G169" s="1000"/>
      <c r="H169" s="1000"/>
      <c r="I169" s="1000"/>
      <c r="J169" s="1000"/>
      <c r="K169" s="1000"/>
      <c r="L169" s="1000"/>
      <c r="M169" s="1000"/>
      <c r="N169" s="1000"/>
      <c r="O169" s="1000"/>
      <c r="P169" s="1000"/>
      <c r="Q169" s="1000"/>
      <c r="R169" s="1000"/>
      <c r="S169" s="1000"/>
      <c r="T169" s="1000"/>
      <c r="U169" s="1000"/>
      <c r="V169" s="1000"/>
      <c r="W169" s="1000"/>
      <c r="X169" s="1000"/>
      <c r="Y169" s="1000"/>
      <c r="Z169" s="1000"/>
      <c r="AA169" s="1000"/>
      <c r="AB169" s="1000"/>
      <c r="AC169" s="1000"/>
      <c r="AD169" s="1000"/>
      <c r="AE169" s="1000"/>
      <c r="AF169" s="1000"/>
      <c r="AG169" s="1000"/>
      <c r="AH169" s="1000"/>
      <c r="AI169" s="1000"/>
      <c r="AJ169" s="558"/>
      <c r="AK169" s="455"/>
      <c r="AL169" s="491"/>
      <c r="AM169" s="256"/>
      <c r="AN169" s="256"/>
      <c r="AO169" s="256"/>
      <c r="AP169" s="256"/>
      <c r="AQ169" s="256"/>
      <c r="AR169" s="256"/>
      <c r="AS169" s="256"/>
      <c r="AT169" s="256"/>
      <c r="AU169" s="256"/>
      <c r="AV169" s="256"/>
      <c r="AW169" s="256"/>
    </row>
    <row r="170" spans="1:49" s="255" customFormat="1" ht="13.5" customHeight="1">
      <c r="A170" s="1004"/>
      <c r="B170" s="903"/>
      <c r="C170" s="903"/>
      <c r="D170" s="1005"/>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4"/>
      <c r="B171" s="903"/>
      <c r="C171" s="903"/>
      <c r="D171" s="1005"/>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6"/>
      <c r="B172" s="1007"/>
      <c r="C172" s="1007"/>
      <c r="D172" s="1008"/>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2" t="s">
        <v>195</v>
      </c>
      <c r="B173" s="902"/>
      <c r="C173" s="902"/>
      <c r="D173" s="1003"/>
      <c r="E173" s="234" t="b">
        <v>1</v>
      </c>
      <c r="F173" s="1000" t="s">
        <v>179</v>
      </c>
      <c r="G173" s="1000"/>
      <c r="H173" s="1000"/>
      <c r="I173" s="1000"/>
      <c r="J173" s="1000"/>
      <c r="K173" s="1000"/>
      <c r="L173" s="1000"/>
      <c r="M173" s="1000"/>
      <c r="N173" s="1000"/>
      <c r="O173" s="1000"/>
      <c r="P173" s="1000"/>
      <c r="Q173" s="1000"/>
      <c r="R173" s="1000"/>
      <c r="S173" s="1000"/>
      <c r="T173" s="1000"/>
      <c r="U173" s="1000"/>
      <c r="V173" s="1000"/>
      <c r="W173" s="1000"/>
      <c r="X173" s="1000"/>
      <c r="Y173" s="1000"/>
      <c r="Z173" s="1000"/>
      <c r="AA173" s="1000"/>
      <c r="AB173" s="1000"/>
      <c r="AC173" s="1000"/>
      <c r="AD173" s="1000"/>
      <c r="AE173" s="1000"/>
      <c r="AF173" s="1000"/>
      <c r="AG173" s="1000"/>
      <c r="AH173" s="1000"/>
      <c r="AI173" s="1000"/>
      <c r="AJ173" s="559"/>
      <c r="AK173" s="455"/>
      <c r="AL173" s="256"/>
      <c r="AM173" s="256"/>
      <c r="AN173" s="256"/>
      <c r="AO173" s="256"/>
      <c r="AP173" s="256"/>
      <c r="AQ173" s="256"/>
      <c r="AR173" s="256"/>
      <c r="AS173" s="256"/>
      <c r="AT173" s="256"/>
      <c r="AU173" s="256"/>
      <c r="AV173" s="256"/>
      <c r="AW173" s="256"/>
    </row>
    <row r="174" spans="1:49" s="255" customFormat="1" ht="22.5" customHeight="1">
      <c r="A174" s="1004"/>
      <c r="B174" s="903"/>
      <c r="C174" s="903"/>
      <c r="D174" s="1005"/>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4"/>
      <c r="B175" s="903"/>
      <c r="C175" s="903"/>
      <c r="D175" s="1005"/>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6"/>
      <c r="B176" s="1007"/>
      <c r="C176" s="1007"/>
      <c r="D176" s="1008"/>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2" t="s">
        <v>196</v>
      </c>
      <c r="B177" s="902"/>
      <c r="C177" s="902"/>
      <c r="D177" s="1003"/>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4"/>
      <c r="B178" s="903"/>
      <c r="C178" s="903"/>
      <c r="D178" s="1005"/>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4"/>
      <c r="B179" s="903"/>
      <c r="C179" s="903"/>
      <c r="D179" s="1005"/>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6"/>
      <c r="B180" s="1007"/>
      <c r="C180" s="1007"/>
      <c r="D180" s="1008"/>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2" t="s">
        <v>197</v>
      </c>
      <c r="B181" s="902"/>
      <c r="C181" s="902"/>
      <c r="D181" s="1003"/>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4"/>
      <c r="B182" s="903"/>
      <c r="C182" s="903"/>
      <c r="D182" s="1005"/>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4"/>
      <c r="B183" s="903"/>
      <c r="C183" s="903"/>
      <c r="D183" s="1005"/>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6"/>
      <c r="B184" s="1007"/>
      <c r="C184" s="1007"/>
      <c r="D184" s="1008"/>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2" t="s">
        <v>198</v>
      </c>
      <c r="B185" s="902"/>
      <c r="C185" s="902"/>
      <c r="D185" s="1003"/>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4"/>
      <c r="B186" s="903"/>
      <c r="C186" s="903"/>
      <c r="D186" s="1005"/>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4"/>
      <c r="B187" s="903"/>
      <c r="C187" s="903"/>
      <c r="D187" s="1005"/>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6"/>
      <c r="B188" s="1007"/>
      <c r="C188" s="1007"/>
      <c r="D188" s="1008"/>
      <c r="E188" s="236" t="b">
        <v>0</v>
      </c>
      <c r="F188" s="1098" t="s">
        <v>192</v>
      </c>
      <c r="G188" s="1098"/>
      <c r="H188" s="1098"/>
      <c r="I188" s="1098"/>
      <c r="J188" s="1098"/>
      <c r="K188" s="1098"/>
      <c r="L188" s="1098"/>
      <c r="M188" s="1098"/>
      <c r="N188" s="1098"/>
      <c r="O188" s="1098"/>
      <c r="P188" s="1098"/>
      <c r="Q188" s="1098"/>
      <c r="R188" s="1098"/>
      <c r="S188" s="1098"/>
      <c r="T188" s="1098"/>
      <c r="U188" s="1098"/>
      <c r="V188" s="1098"/>
      <c r="W188" s="1098"/>
      <c r="X188" s="1098"/>
      <c r="Y188" s="1098"/>
      <c r="Z188" s="1098"/>
      <c r="AA188" s="1098"/>
      <c r="AB188" s="1098"/>
      <c r="AC188" s="1098"/>
      <c r="AD188" s="1098"/>
      <c r="AE188" s="1098"/>
      <c r="AF188" s="1098"/>
      <c r="AG188" s="1098"/>
      <c r="AH188" s="1098"/>
      <c r="AI188" s="1098"/>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0" t="s">
        <v>51</v>
      </c>
      <c r="Z194" s="991"/>
      <c r="AA194" s="991"/>
      <c r="AB194" s="991"/>
      <c r="AC194" s="991"/>
      <c r="AD194" s="991"/>
      <c r="AE194" s="991"/>
      <c r="AF194" s="991"/>
      <c r="AG194" s="991"/>
      <c r="AH194" s="991"/>
      <c r="AI194" s="991"/>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72" t="s">
        <v>462</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3"/>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095" t="s">
        <v>110</v>
      </c>
      <c r="C199" s="1095"/>
      <c r="D199" s="1095"/>
      <c r="E199" s="1095"/>
      <c r="F199" s="1095"/>
      <c r="G199" s="1095"/>
      <c r="H199" s="1095"/>
      <c r="I199" s="1095"/>
      <c r="J199" s="1095"/>
      <c r="K199" s="1095"/>
      <c r="L199" s="1095"/>
      <c r="M199" s="1095"/>
      <c r="N199" s="1095"/>
      <c r="O199" s="1095"/>
      <c r="P199" s="1095"/>
      <c r="Q199" s="1095"/>
      <c r="R199" s="1095"/>
      <c r="S199" s="1095"/>
      <c r="T199" s="1095"/>
      <c r="U199" s="1095"/>
      <c r="V199" s="1095"/>
      <c r="W199" s="1095"/>
      <c r="X199" s="1096"/>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095" t="s">
        <v>111</v>
      </c>
      <c r="C200" s="1095"/>
      <c r="D200" s="1095"/>
      <c r="E200" s="1095"/>
      <c r="F200" s="1095"/>
      <c r="G200" s="1095"/>
      <c r="H200" s="1095"/>
      <c r="I200" s="1095"/>
      <c r="J200" s="1095"/>
      <c r="K200" s="1095"/>
      <c r="L200" s="1095"/>
      <c r="M200" s="1095"/>
      <c r="N200" s="1095"/>
      <c r="O200" s="1095"/>
      <c r="P200" s="1095"/>
      <c r="Q200" s="1095"/>
      <c r="R200" s="1095"/>
      <c r="S200" s="1095"/>
      <c r="T200" s="1095"/>
      <c r="U200" s="1095"/>
      <c r="V200" s="1095"/>
      <c r="W200" s="1095"/>
      <c r="X200" s="1096"/>
      <c r="Y200" s="1099" t="s">
        <v>113</v>
      </c>
      <c r="Z200" s="1100"/>
      <c r="AA200" s="1100"/>
      <c r="AB200" s="1100"/>
      <c r="AC200" s="1100"/>
      <c r="AD200" s="1100"/>
      <c r="AE200" s="1100"/>
      <c r="AF200" s="1100"/>
      <c r="AG200" s="1100"/>
      <c r="AH200" s="1100"/>
      <c r="AI200" s="1100"/>
      <c r="AJ200" s="1101"/>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5">
        <v>5</v>
      </c>
      <c r="E209" s="1086"/>
      <c r="F209" s="586" t="s">
        <v>4</v>
      </c>
      <c r="G209" s="1085" t="s">
        <v>370</v>
      </c>
      <c r="H209" s="1086"/>
      <c r="I209" s="586" t="s">
        <v>3</v>
      </c>
      <c r="J209" s="1085" t="s">
        <v>370</v>
      </c>
      <c r="K209" s="1086"/>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9" t="s">
        <v>73</v>
      </c>
      <c r="O210" s="1079"/>
      <c r="P210" s="1079"/>
      <c r="Q210" s="1080" t="s">
        <v>74</v>
      </c>
      <c r="R210" s="1080"/>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441</v>
      </c>
      <c r="B218" s="1177" t="s">
        <v>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V36</f>
        <v>○</v>
      </c>
    </row>
    <row r="219" spans="1:52">
      <c r="A219" s="784"/>
      <c r="B219" s="1176"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6"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5"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447</v>
      </c>
      <c r="B224" s="1173" t="s">
        <v>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447</v>
      </c>
      <c r="B230" s="1173" t="s">
        <v>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493</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4" t="s">
        <v>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4" t="s">
        <v>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4" t="s">
        <v>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2023-03-07T23:57:03Z</dcterms:modified>
</cp:coreProperties>
</file>